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omroz\Desktop\Antonia - enviar web -  15_11_2024\5_Productos de calidade\"/>
    </mc:Choice>
  </mc:AlternateContent>
  <xr:revisionPtr revIDLastSave="0" documentId="13_ncr:1_{61B517FB-8487-4E5C-A651-99113186BA39}" xr6:coauthVersionLast="36" xr6:coauthVersionMax="36" xr10:uidLastSave="{00000000-0000-0000-0000-000000000000}"/>
  <bookViews>
    <workbookView xWindow="0" yWindow="0" windowWidth="9360" windowHeight="1020" xr2:uid="{00000000-000D-0000-FFFF-FFFF00000000}"/>
  </bookViews>
  <sheets>
    <sheet name="Indice" sheetId="1" r:id="rId1"/>
    <sheet name="V.E.Estimado" sheetId="2" r:id="rId2"/>
    <sheet name="Viños" sheetId="3" r:id="rId3"/>
    <sheet name="Augardentes e licores" sheetId="4" r:id="rId4"/>
    <sheet name="Pataca" sheetId="5" r:id="rId5"/>
    <sheet name="Tenreira" sheetId="6" r:id="rId6"/>
    <sheet name="Vaca e Boi" sheetId="7" r:id="rId7"/>
    <sheet name="Lacón" sheetId="8" r:id="rId8"/>
    <sheet name="Queixos" sheetId="9" r:id="rId9"/>
    <sheet name="Mel" sheetId="10" r:id="rId10"/>
    <sheet name="Agricultura ecolóxica" sheetId="11" r:id="rId11"/>
    <sheet name="Pan" sheetId="12" r:id="rId12"/>
    <sheet name="Faba de Lourenzá" sheetId="13" r:id="rId13"/>
    <sheet name="Grelos de Galicia" sheetId="14" r:id="rId14"/>
    <sheet name="Castaña de Galicia" sheetId="15" r:id="rId15"/>
    <sheet name="Pemento de Herbón" sheetId="16" r:id="rId16"/>
    <sheet name="Pemento do Couto" sheetId="17" r:id="rId17"/>
    <sheet name="Pemento da Arnoia" sheetId="18" r:id="rId18"/>
    <sheet name="Pemento Mougán" sheetId="19" r:id="rId19"/>
    <sheet name="Pemento de Oímbra" sheetId="20" r:id="rId20"/>
    <sheet name="Tarta de Santiago" sheetId="21" r:id="rId21"/>
  </sheets>
  <externalReferences>
    <externalReference r:id="rId22"/>
    <externalReference r:id="rId23"/>
    <externalReference r:id="rId24"/>
    <externalReference r:id="rId25"/>
  </externalReferenc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4" i="2" l="1"/>
  <c r="G13" i="11" l="1"/>
  <c r="F13" i="11"/>
  <c r="E13" i="11"/>
  <c r="D13" i="11"/>
  <c r="C8" i="7" l="1"/>
  <c r="D8" i="7"/>
  <c r="E8" i="7"/>
  <c r="C13" i="7"/>
  <c r="D13" i="7"/>
  <c r="E13" i="7"/>
  <c r="B8" i="7"/>
  <c r="G8" i="15" l="1"/>
  <c r="G13" i="15" s="1"/>
  <c r="G7" i="15"/>
  <c r="G12" i="15" s="1"/>
  <c r="G5" i="15"/>
  <c r="O28" i="9" l="1"/>
  <c r="D7" i="9" s="1"/>
  <c r="O29" i="9"/>
  <c r="D8" i="9" s="1"/>
  <c r="O30" i="9"/>
  <c r="D9" i="9" s="1"/>
  <c r="O27" i="9"/>
  <c r="D6" i="9" s="1"/>
  <c r="G6" i="4" l="1"/>
  <c r="G7" i="4"/>
  <c r="G5" i="4"/>
  <c r="G15" i="3"/>
  <c r="C15" i="3"/>
  <c r="C11" i="3"/>
  <c r="D11" i="3"/>
  <c r="E11" i="3"/>
  <c r="F11" i="3"/>
  <c r="G11" i="3"/>
  <c r="H11" i="3"/>
  <c r="I11" i="3"/>
  <c r="J11" i="3"/>
  <c r="K11" i="3"/>
  <c r="D15" i="3"/>
  <c r="E15" i="3"/>
  <c r="F15" i="3"/>
  <c r="H15" i="3"/>
  <c r="I15" i="3"/>
  <c r="J15" i="3"/>
  <c r="K15" i="3"/>
  <c r="C44" i="2" l="1"/>
  <c r="C43" i="2"/>
  <c r="G7" i="16" l="1"/>
  <c r="G6" i="16"/>
  <c r="C9" i="21" l="1"/>
  <c r="G12" i="20"/>
  <c r="G15" i="20" s="1"/>
  <c r="G11" i="20"/>
  <c r="G10" i="20"/>
  <c r="G9" i="20"/>
  <c r="G8" i="20"/>
  <c r="G7" i="20"/>
  <c r="G6" i="20"/>
  <c r="G5" i="20"/>
  <c r="G12" i="19"/>
  <c r="G15" i="19" s="1"/>
  <c r="G11" i="19"/>
  <c r="G10" i="19"/>
  <c r="G9" i="19"/>
  <c r="G8" i="19"/>
  <c r="G7" i="19"/>
  <c r="G6" i="19"/>
  <c r="G5" i="19"/>
  <c r="G12" i="18"/>
  <c r="G15" i="18" s="1"/>
  <c r="G11" i="18"/>
  <c r="G10" i="18"/>
  <c r="G9" i="18"/>
  <c r="G8" i="18"/>
  <c r="G7" i="18"/>
  <c r="G6" i="18"/>
  <c r="G5" i="18"/>
  <c r="G12" i="17"/>
  <c r="G15" i="17" s="1"/>
  <c r="G11" i="17"/>
  <c r="G10" i="17"/>
  <c r="G9" i="17"/>
  <c r="G8" i="17"/>
  <c r="G7" i="17"/>
  <c r="G6" i="17"/>
  <c r="G5" i="17"/>
  <c r="G12" i="16"/>
  <c r="G15" i="16" s="1"/>
  <c r="G11" i="16"/>
  <c r="G10" i="16"/>
  <c r="G9" i="16"/>
  <c r="G8" i="16"/>
  <c r="G5" i="16"/>
  <c r="F14" i="14"/>
  <c r="E14" i="14"/>
  <c r="C14" i="14"/>
  <c r="G13" i="14"/>
  <c r="G11" i="14"/>
  <c r="G10" i="14"/>
  <c r="G9" i="14"/>
  <c r="G8" i="14"/>
  <c r="G7" i="14"/>
  <c r="G6" i="14"/>
  <c r="G5" i="14"/>
  <c r="F11" i="13"/>
  <c r="F14" i="13" s="1"/>
  <c r="F10" i="13"/>
  <c r="F9" i="13"/>
  <c r="F8" i="13"/>
  <c r="F7" i="13"/>
  <c r="F6" i="13"/>
  <c r="F5" i="13"/>
  <c r="C9" i="12"/>
  <c r="H63" i="11"/>
  <c r="G63" i="11"/>
  <c r="F63" i="11"/>
  <c r="E63" i="11"/>
  <c r="D63" i="11"/>
  <c r="C63" i="11"/>
  <c r="B63" i="11"/>
  <c r="I62" i="11"/>
  <c r="I61" i="11"/>
  <c r="I60" i="11"/>
  <c r="I59" i="11"/>
  <c r="L52" i="11"/>
  <c r="K52" i="11"/>
  <c r="J52" i="11"/>
  <c r="I52" i="11"/>
  <c r="H52" i="11"/>
  <c r="G52" i="11"/>
  <c r="F52" i="11"/>
  <c r="E52" i="11"/>
  <c r="D52" i="11"/>
  <c r="C52" i="11"/>
  <c r="B52" i="11"/>
  <c r="M51" i="11"/>
  <c r="M50" i="11"/>
  <c r="M49" i="11"/>
  <c r="M48" i="11"/>
  <c r="L44" i="11"/>
  <c r="K44" i="11"/>
  <c r="J44" i="11"/>
  <c r="I44" i="11"/>
  <c r="H44" i="11"/>
  <c r="G44" i="11"/>
  <c r="F44" i="11"/>
  <c r="E44" i="11"/>
  <c r="D44" i="11"/>
  <c r="C44" i="11"/>
  <c r="B44" i="11"/>
  <c r="L35" i="11"/>
  <c r="K35" i="11"/>
  <c r="J35" i="11"/>
  <c r="I35" i="11"/>
  <c r="H35" i="11"/>
  <c r="G35" i="11"/>
  <c r="F35" i="11"/>
  <c r="E35" i="11"/>
  <c r="D35" i="11"/>
  <c r="C35" i="11"/>
  <c r="B35" i="11"/>
  <c r="M34" i="11"/>
  <c r="M33" i="11"/>
  <c r="M32" i="11"/>
  <c r="M31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O25" i="11"/>
  <c r="O24" i="11"/>
  <c r="O23" i="11"/>
  <c r="O22" i="11"/>
  <c r="G14" i="11"/>
  <c r="F14" i="11"/>
  <c r="E14" i="11"/>
  <c r="D14" i="11"/>
  <c r="H13" i="11"/>
  <c r="H12" i="11"/>
  <c r="H11" i="11"/>
  <c r="G10" i="11"/>
  <c r="F10" i="11"/>
  <c r="E10" i="11"/>
  <c r="D10" i="11"/>
  <c r="H9" i="11"/>
  <c r="H8" i="11"/>
  <c r="H7" i="11"/>
  <c r="H6" i="11"/>
  <c r="H5" i="11"/>
  <c r="G9" i="10"/>
  <c r="G12" i="10" s="1"/>
  <c r="G8" i="10"/>
  <c r="G7" i="10"/>
  <c r="G6" i="10"/>
  <c r="G5" i="10"/>
  <c r="E39" i="9"/>
  <c r="E38" i="9"/>
  <c r="Q33" i="9"/>
  <c r="P33" i="9"/>
  <c r="O33" i="9"/>
  <c r="N33" i="9"/>
  <c r="J33" i="9"/>
  <c r="F33" i="9"/>
  <c r="Q32" i="9"/>
  <c r="P32" i="9"/>
  <c r="O32" i="9"/>
  <c r="N32" i="9"/>
  <c r="J32" i="9"/>
  <c r="F32" i="9"/>
  <c r="G23" i="9"/>
  <c r="C11" i="9" s="1"/>
  <c r="C14" i="9" s="1"/>
  <c r="G22" i="9"/>
  <c r="C10" i="9" s="1"/>
  <c r="G21" i="9"/>
  <c r="C9" i="9" s="1"/>
  <c r="G9" i="9" s="1"/>
  <c r="G20" i="9"/>
  <c r="C8" i="9" s="1"/>
  <c r="G8" i="9" s="1"/>
  <c r="G19" i="9"/>
  <c r="C7" i="9" s="1"/>
  <c r="G7" i="9" s="1"/>
  <c r="G18" i="9"/>
  <c r="C6" i="9" s="1"/>
  <c r="G6" i="9" s="1"/>
  <c r="F14" i="9"/>
  <c r="E14" i="9"/>
  <c r="G13" i="9"/>
  <c r="F8" i="8"/>
  <c r="F7" i="8"/>
  <c r="B11" i="8" s="1"/>
  <c r="F6" i="8"/>
  <c r="F5" i="8"/>
  <c r="F17" i="7"/>
  <c r="F16" i="7"/>
  <c r="F15" i="7"/>
  <c r="F14" i="7"/>
  <c r="B13" i="7"/>
  <c r="F12" i="7"/>
  <c r="F11" i="7"/>
  <c r="F10" i="7"/>
  <c r="F9" i="7"/>
  <c r="F7" i="7"/>
  <c r="F6" i="7"/>
  <c r="F5" i="7"/>
  <c r="G18" i="6"/>
  <c r="G17" i="6"/>
  <c r="G16" i="6"/>
  <c r="F15" i="6"/>
  <c r="E15" i="6"/>
  <c r="D15" i="6"/>
  <c r="C15" i="6"/>
  <c r="G14" i="6"/>
  <c r="G13" i="6"/>
  <c r="G12" i="6"/>
  <c r="F11" i="6"/>
  <c r="E11" i="6"/>
  <c r="D11" i="6"/>
  <c r="C11" i="6"/>
  <c r="G10" i="6"/>
  <c r="G9" i="6"/>
  <c r="G8" i="6"/>
  <c r="G7" i="6"/>
  <c r="G6" i="6"/>
  <c r="G5" i="6"/>
  <c r="G13" i="5"/>
  <c r="G16" i="5" s="1"/>
  <c r="G12" i="5"/>
  <c r="G11" i="5"/>
  <c r="G10" i="5"/>
  <c r="G9" i="5"/>
  <c r="G8" i="5"/>
  <c r="G7" i="5"/>
  <c r="G6" i="5"/>
  <c r="G5" i="5"/>
  <c r="G17" i="4"/>
  <c r="C19" i="2" s="1"/>
  <c r="G16" i="4"/>
  <c r="C18" i="2" s="1"/>
  <c r="G15" i="4"/>
  <c r="G14" i="4"/>
  <c r="F13" i="4"/>
  <c r="E13" i="4"/>
  <c r="D13" i="4"/>
  <c r="C13" i="4"/>
  <c r="G11" i="4"/>
  <c r="G10" i="4"/>
  <c r="G9" i="4"/>
  <c r="G8" i="4"/>
  <c r="K19" i="3"/>
  <c r="K23" i="3" s="1"/>
  <c r="J19" i="3"/>
  <c r="J23" i="3" s="1"/>
  <c r="I19" i="3"/>
  <c r="I23" i="3" s="1"/>
  <c r="H19" i="3"/>
  <c r="H23" i="3" s="1"/>
  <c r="G19" i="3"/>
  <c r="G23" i="3" s="1"/>
  <c r="F19" i="3"/>
  <c r="F23" i="3" s="1"/>
  <c r="E19" i="3"/>
  <c r="E23" i="3" s="1"/>
  <c r="D19" i="3"/>
  <c r="D23" i="3" s="1"/>
  <c r="C19" i="3"/>
  <c r="C23" i="3" s="1"/>
  <c r="C48" i="2"/>
  <c r="C47" i="2"/>
  <c r="C42" i="2"/>
  <c r="C41" i="2"/>
  <c r="C40" i="2"/>
  <c r="C39" i="2"/>
  <c r="C38" i="2"/>
  <c r="C37" i="2"/>
  <c r="C36" i="2"/>
  <c r="C31" i="2"/>
  <c r="C30" i="2"/>
  <c r="C29" i="2"/>
  <c r="C28" i="2"/>
  <c r="C27" i="2"/>
  <c r="C24" i="2"/>
  <c r="C23" i="2"/>
  <c r="C22" i="2"/>
  <c r="C16" i="2"/>
  <c r="C13" i="2"/>
  <c r="C12" i="2"/>
  <c r="C11" i="2"/>
  <c r="C10" i="2"/>
  <c r="C9" i="2"/>
  <c r="C8" i="2"/>
  <c r="C7" i="2"/>
  <c r="C6" i="2"/>
  <c r="C5" i="2"/>
  <c r="F8" i="7" l="1"/>
  <c r="I63" i="11"/>
  <c r="C49" i="2"/>
  <c r="G9" i="21"/>
  <c r="G12" i="21" s="1"/>
  <c r="G14" i="14"/>
  <c r="G17" i="14" s="1"/>
  <c r="R32" i="9"/>
  <c r="D10" i="9" s="1"/>
  <c r="G10" i="9" s="1"/>
  <c r="G15" i="6"/>
  <c r="C21" i="6" s="1"/>
  <c r="C25" i="2"/>
  <c r="F13" i="7"/>
  <c r="B20" i="7" s="1"/>
  <c r="H15" i="4"/>
  <c r="H14" i="11"/>
  <c r="G11" i="6"/>
  <c r="R33" i="9"/>
  <c r="D11" i="9" s="1"/>
  <c r="H10" i="11"/>
  <c r="O26" i="11"/>
  <c r="M52" i="11"/>
  <c r="G13" i="4"/>
  <c r="H14" i="4"/>
  <c r="C14" i="2"/>
  <c r="C32" i="2"/>
  <c r="M35" i="11"/>
  <c r="C45" i="2"/>
  <c r="C17" i="2"/>
  <c r="C20" i="2" s="1"/>
  <c r="H16" i="4"/>
  <c r="H17" i="4"/>
  <c r="C51" i="2" l="1"/>
  <c r="D14" i="9"/>
  <c r="G11" i="9"/>
  <c r="G14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9" authorId="0" shapeId="0" xr:uid="{00000000-0006-0000-0A00-000001000000}">
      <text>
        <r>
          <rPr>
            <b/>
            <sz val="9"/>
            <color rgb="FF000000"/>
            <rFont val="Tahoma"/>
            <family val="2"/>
          </rPr>
          <t xml:space="preserve">Oscar G.:
</t>
        </r>
        <r>
          <rPr>
            <sz val="9"/>
            <color rgb="FF000000"/>
            <rFont val="Tahoma"/>
            <family val="2"/>
          </rPr>
          <t>Suma de 1.3 tuberculos y raices + 1.6 hortalizas fescas y fresas</t>
        </r>
      </text>
    </comment>
    <comment ref="E19" authorId="0" shapeId="0" xr:uid="{00000000-0006-0000-0A00-000002000000}">
      <text>
        <r>
          <rPr>
            <b/>
            <sz val="9"/>
            <color rgb="FF000000"/>
            <rFont val="Tahoma"/>
            <family val="2"/>
          </rPr>
          <t xml:space="preserve">Oscar G.:
</t>
        </r>
        <r>
          <rPr>
            <sz val="9"/>
            <color rgb="FF000000"/>
            <rFont val="Tahoma"/>
            <family val="2"/>
          </rPr>
          <t>3.1.2 Citricos</t>
        </r>
      </text>
    </comment>
    <comment ref="F19" authorId="0" shapeId="0" xr:uid="{00000000-0006-0000-0A00-000003000000}">
      <text>
        <r>
          <rPr>
            <b/>
            <sz val="9"/>
            <color rgb="FF000000"/>
            <rFont val="Tahoma"/>
            <family val="2"/>
          </rPr>
          <t xml:space="preserve">Oscar G.:
</t>
        </r>
        <r>
          <rPr>
            <sz val="9"/>
            <color rgb="FF000000"/>
            <rFont val="Tahoma"/>
            <family val="2"/>
          </rPr>
          <t>3.1.1.1.1 Frutas de pepita + 3.1.1.12 Fruta hueso + 3.1.1.2 Frutas zonas climáticas subtr.</t>
        </r>
      </text>
    </comment>
    <comment ref="G19" authorId="0" shapeId="0" xr:uid="{00000000-0006-0000-0A00-000004000000}">
      <text>
        <r>
          <rPr>
            <b/>
            <sz val="9"/>
            <color rgb="FF000000"/>
            <rFont val="Tahoma"/>
            <family val="2"/>
          </rPr>
          <t xml:space="preserve">Oscar G.:
</t>
        </r>
        <r>
          <rPr>
            <sz val="9"/>
            <color rgb="FF000000"/>
            <rFont val="Tahoma"/>
            <family val="2"/>
          </rPr>
          <t>3.1.4 Olivar</t>
        </r>
      </text>
    </comment>
    <comment ref="H19" authorId="0" shapeId="0" xr:uid="{00000000-0006-0000-0A00-000005000000}">
      <text>
        <r>
          <rPr>
            <b/>
            <sz val="9"/>
            <color rgb="FF000000"/>
            <rFont val="Tahoma"/>
            <family val="2"/>
          </rPr>
          <t xml:space="preserve">Oscar G.:
</t>
        </r>
        <r>
          <rPr>
            <sz val="9"/>
            <color rgb="FF000000"/>
            <rFont val="Tahoma"/>
            <family val="2"/>
          </rPr>
          <t>3.1.3 Viñedo</t>
        </r>
      </text>
    </comment>
    <comment ref="I19" authorId="0" shapeId="0" xr:uid="{00000000-0006-0000-0A00-000006000000}">
      <text>
        <r>
          <rPr>
            <b/>
            <sz val="9"/>
            <color rgb="FF000000"/>
            <rFont val="Tahoma"/>
            <family val="2"/>
          </rPr>
          <t xml:space="preserve">Oscar G.:
</t>
        </r>
        <r>
          <rPr>
            <sz val="9"/>
            <color rgb="FF000000"/>
            <rFont val="Tahoma"/>
            <family val="2"/>
          </rPr>
          <t>3.1.1.4 froitos secos</t>
        </r>
      </text>
    </comment>
    <comment ref="J19" authorId="0" shapeId="0" xr:uid="{00000000-0006-0000-0A00-000007000000}">
      <text>
        <r>
          <rPr>
            <b/>
            <sz val="9"/>
            <color rgb="FF000000"/>
            <rFont val="Tahoma"/>
            <family val="2"/>
          </rPr>
          <t xml:space="preserve">Oscar G.:
</t>
        </r>
        <r>
          <rPr>
            <sz val="9"/>
            <color rgb="FF000000"/>
            <rFont val="Tahoma"/>
            <family val="2"/>
          </rPr>
          <t>1.4.5 Plantas medicinais</t>
        </r>
      </text>
    </comment>
    <comment ref="L19" authorId="0" shapeId="0" xr:uid="{00000000-0006-0000-0A00-000008000000}">
      <text>
        <r>
          <rPr>
            <b/>
            <sz val="9"/>
            <color rgb="FF000000"/>
            <rFont val="Tahoma"/>
            <family val="2"/>
          </rPr>
          <t xml:space="preserve">Oscar G.:
</t>
        </r>
        <r>
          <rPr>
            <sz val="9"/>
            <color rgb="FF000000"/>
            <rFont val="Tahoma"/>
            <family val="2"/>
          </rPr>
          <t>1.8 barbechos</t>
        </r>
      </text>
    </comment>
  </commentList>
</comments>
</file>

<file path=xl/sharedStrings.xml><?xml version="1.0" encoding="utf-8"?>
<sst xmlns="http://schemas.openxmlformats.org/spreadsheetml/2006/main" count="749" uniqueCount="258">
  <si>
    <t>INDICE</t>
  </si>
  <si>
    <t>Viños, aguardentes e licores tradicionais</t>
  </si>
  <si>
    <t>Viños</t>
  </si>
  <si>
    <t>Aguardentes e licores</t>
  </si>
  <si>
    <t>Produtos cárnicos</t>
  </si>
  <si>
    <t>IXP Ternera Gallega</t>
  </si>
  <si>
    <t>IXP Lacón Gallego</t>
  </si>
  <si>
    <t>Vaca Gallega / Buey Gallego</t>
  </si>
  <si>
    <t>Queixos e mel</t>
  </si>
  <si>
    <t>Queixos</t>
  </si>
  <si>
    <t>IXP Mel de Galicia</t>
  </si>
  <si>
    <t>Agricultura ecolóxica</t>
  </si>
  <si>
    <t>CR Agricultura Ecolóxica de Galicia</t>
  </si>
  <si>
    <t>Produos de orixe vexetal</t>
  </si>
  <si>
    <t>IXP Pataca</t>
  </si>
  <si>
    <t>IXP Faba de Lourenzá</t>
  </si>
  <si>
    <t>IXP Grelos de Galicia</t>
  </si>
  <si>
    <t>IXP Castaña de Galicia</t>
  </si>
  <si>
    <t>DOP Pemento de Herbón</t>
  </si>
  <si>
    <t>IXP Pemento do Couto</t>
  </si>
  <si>
    <t>IXP Pemento Arnoia</t>
  </si>
  <si>
    <t>IXP Pemento de Mougán</t>
  </si>
  <si>
    <t>IXP Pemento de Oímbra</t>
  </si>
  <si>
    <t>Panadería e repostería</t>
  </si>
  <si>
    <t>IXP Tarta de Santiago</t>
  </si>
  <si>
    <t>IXP Pan de Cea</t>
  </si>
  <si>
    <t>€</t>
  </si>
  <si>
    <t>D.O. Ribeiro</t>
  </si>
  <si>
    <t>D.O.  Valdeorras</t>
  </si>
  <si>
    <t>D.O. Rías Baixas</t>
  </si>
  <si>
    <t>D.O. Monterrei</t>
  </si>
  <si>
    <t>D.O. Ribeira Sacra</t>
  </si>
  <si>
    <t>Barbanza e Iria</t>
  </si>
  <si>
    <t>Betanzos</t>
  </si>
  <si>
    <t>Val do Miño-Ourense</t>
  </si>
  <si>
    <t>Ribeiras do Morrazo</t>
  </si>
  <si>
    <t>Total</t>
  </si>
  <si>
    <t>Augardentes e Licores Tradicionais de Galicia (I.X.P)</t>
  </si>
  <si>
    <t>Augardente de Galicia/Orujo de Galicia</t>
  </si>
  <si>
    <t>Augardente de Herbas de Galicia</t>
  </si>
  <si>
    <t>Licor Café de Galicia</t>
  </si>
  <si>
    <t>Licor de Herbas de Galicia</t>
  </si>
  <si>
    <t>IXP Vaca Gallega / Boi Galego</t>
  </si>
  <si>
    <t>D.O.P. Queixo Tetilla</t>
  </si>
  <si>
    <t>D.O. Arzúa-Uiloa</t>
  </si>
  <si>
    <t xml:space="preserve">D.O.P. San Símon da Costa </t>
  </si>
  <si>
    <t>D.O.P. Queixo de Cebreiro</t>
  </si>
  <si>
    <t>Produtos de orixe vexetal</t>
  </si>
  <si>
    <t>Total produtos galegos de calidade</t>
  </si>
  <si>
    <t>Denominación de Orixe  (D.O.P)</t>
  </si>
  <si>
    <t>Viños da Terra</t>
  </si>
  <si>
    <t>Viticultores inscritos</t>
  </si>
  <si>
    <t>Adegas inscritas</t>
  </si>
  <si>
    <t>Superficie inscrita (Ha)</t>
  </si>
  <si>
    <t>Colleita (Kg de uva)</t>
  </si>
  <si>
    <t>Branca</t>
  </si>
  <si>
    <t>Tinta</t>
  </si>
  <si>
    <t>Tostada</t>
  </si>
  <si>
    <t>-</t>
  </si>
  <si>
    <t>Total produción (Kg)</t>
  </si>
  <si>
    <t>Produción                         (litros de viño)</t>
  </si>
  <si>
    <t>Branco</t>
  </si>
  <si>
    <t>Tinto</t>
  </si>
  <si>
    <t>Tostado / Rosado</t>
  </si>
  <si>
    <t>Total produción (l)</t>
  </si>
  <si>
    <t>Viño calificado*                                          (litros de viño)</t>
  </si>
  <si>
    <t>Total calificado</t>
  </si>
  <si>
    <t>* Pode corresponder á produción de varios anos</t>
  </si>
  <si>
    <t>Valor económico estimado €</t>
  </si>
  <si>
    <t>€ / litro</t>
  </si>
  <si>
    <t>A Coruña</t>
  </si>
  <si>
    <t>Lugo</t>
  </si>
  <si>
    <t>Ourense</t>
  </si>
  <si>
    <t>Pontevedra</t>
  </si>
  <si>
    <t>Galicia</t>
  </si>
  <si>
    <t>Produtores Subprodutos</t>
  </si>
  <si>
    <t>Destiladores</t>
  </si>
  <si>
    <t>Elaboradores e envasadores</t>
  </si>
  <si>
    <t xml:space="preserve">Produción
(litros cualificados)
</t>
  </si>
  <si>
    <t>Valor económico estimado € sen IVE</t>
  </si>
  <si>
    <t>€/litro</t>
  </si>
  <si>
    <t>Indicación Xeográfica Protexida Pataca de Galicia (I.X.P)</t>
  </si>
  <si>
    <t>GALICIA</t>
  </si>
  <si>
    <t>Produtores inscritos</t>
  </si>
  <si>
    <t>Produtores activos</t>
  </si>
  <si>
    <t>Alamcenistas / envasadores inscritos</t>
  </si>
  <si>
    <t>Alamcenistas / envasadores activos</t>
  </si>
  <si>
    <t>Parcelas inscritas</t>
  </si>
  <si>
    <t>Superficie inscrita (ha)</t>
  </si>
  <si>
    <t>Superficie declarada (Ha)</t>
  </si>
  <si>
    <t>Superficie plantada (ha)</t>
  </si>
  <si>
    <t>Envasadores</t>
  </si>
  <si>
    <t>Produción calificada (kg)</t>
  </si>
  <si>
    <t>Produto comercializado (kg)</t>
  </si>
  <si>
    <t>€ / kg</t>
  </si>
  <si>
    <t>€ / Kg</t>
  </si>
  <si>
    <t>Gandeirías inscritas</t>
  </si>
  <si>
    <t>Cebadoiros inscritos</t>
  </si>
  <si>
    <t>Industrias cárnicas inscritas</t>
  </si>
  <si>
    <t>Gandeirías activas</t>
  </si>
  <si>
    <t>Cebadoiros activos</t>
  </si>
  <si>
    <t>Industrias cárnicas activas</t>
  </si>
  <si>
    <t>Industrias cárnicas</t>
  </si>
  <si>
    <t>Canais certificados</t>
  </si>
  <si>
    <t>Ternera Gallega</t>
  </si>
  <si>
    <t>Ternera Gallega Suprema</t>
  </si>
  <si>
    <t>Ternera Gallega Anello</t>
  </si>
  <si>
    <t>Produción carne calificada (tn)</t>
  </si>
  <si>
    <t>Produción carne protexida (tn)</t>
  </si>
  <si>
    <t>Vaca e boi Galego. Ano 2020</t>
  </si>
  <si>
    <t>IXP Vaca Gallega / Buey Gallego</t>
  </si>
  <si>
    <t>Vaca Galega</t>
  </si>
  <si>
    <t>Boi Galego</t>
  </si>
  <si>
    <t>Vaca galega selección</t>
  </si>
  <si>
    <t>Boi Galego selección</t>
  </si>
  <si>
    <t>Indicación Xeográfica Protexida Lacón Gallego (I.X.P)</t>
  </si>
  <si>
    <t>Explotacións</t>
  </si>
  <si>
    <t>Produción Kg</t>
  </si>
  <si>
    <t>Lacóns comercializados</t>
  </si>
  <si>
    <t>Denominación de Orixe (D.O.P)</t>
  </si>
  <si>
    <t>D.O.P. Queixo</t>
  </si>
  <si>
    <t>D.O.</t>
  </si>
  <si>
    <t>D.O.P. San Simón</t>
  </si>
  <si>
    <t>Tetilla</t>
  </si>
  <si>
    <t>Arzúa - Ulloa</t>
  </si>
  <si>
    <t>da Costa</t>
  </si>
  <si>
    <t>do Cebreiro</t>
  </si>
  <si>
    <t>Gandeiros</t>
  </si>
  <si>
    <t xml:space="preserve">  </t>
  </si>
  <si>
    <t>Ganderios entregaron leite</t>
  </si>
  <si>
    <t>Queixerías</t>
  </si>
  <si>
    <t>Leite entregado con DOP</t>
  </si>
  <si>
    <t>Produción (Uds calificadas)</t>
  </si>
  <si>
    <t>Produción (Kg calificadas)</t>
  </si>
  <si>
    <t>Produción (Kg)</t>
  </si>
  <si>
    <t>€/kg</t>
  </si>
  <si>
    <t>DOP Queixo Tetilla</t>
  </si>
  <si>
    <t xml:space="preserve">DOP  Arzúa-Ulloa </t>
  </si>
  <si>
    <t>Tipo de queixo</t>
  </si>
  <si>
    <t>Arzúa-Ulloa</t>
  </si>
  <si>
    <t>Arzúa-Ulloa de granxa</t>
  </si>
  <si>
    <t>Arzúa-Ulloa Curado</t>
  </si>
  <si>
    <t>D.O.P. Queixo do Cebreiro</t>
  </si>
  <si>
    <t>Cebreiro</t>
  </si>
  <si>
    <t>Cebreiro curado</t>
  </si>
  <si>
    <t>Indicación Xeográfica Protexida Mel de Galicia (I.X.P)</t>
  </si>
  <si>
    <t>Apicultores</t>
  </si>
  <si>
    <t>Colmeas</t>
  </si>
  <si>
    <t>Contraetiquetado</t>
  </si>
  <si>
    <t>CR Agricutura Ecolóxica de Galicia</t>
  </si>
  <si>
    <t>Produtores agrarios</t>
  </si>
  <si>
    <t>Produtores de acuicultura</t>
  </si>
  <si>
    <t>Elaboradores</t>
  </si>
  <si>
    <t>Importadores</t>
  </si>
  <si>
    <t>Outros (comercializadores)</t>
  </si>
  <si>
    <t>TOTAL OPERADORES</t>
  </si>
  <si>
    <t>Superficie calificada (ha)</t>
  </si>
  <si>
    <t>Superficie calificada en conversión (ha)</t>
  </si>
  <si>
    <t>Sup. calificada en 1º ano de prácticas  (ha)</t>
  </si>
  <si>
    <t>SUPERFICIE TOTAL INSCRITA (ha)</t>
  </si>
  <si>
    <t>Superficie de agricultura ecolóxica (ha) por tipo de cultivo</t>
  </si>
  <si>
    <t>Cereais</t>
  </si>
  <si>
    <t>Legumes secas</t>
  </si>
  <si>
    <t>Hortalizas e tubérculos</t>
  </si>
  <si>
    <t>Cítricos</t>
  </si>
  <si>
    <t>Froiteiras
(Frutais pebida, óso e outros)</t>
  </si>
  <si>
    <t>Oliveiral</t>
  </si>
  <si>
    <t>Vide</t>
  </si>
  <si>
    <t>Frutos secos</t>
  </si>
  <si>
    <t>Aromáticas e Medicinais</t>
  </si>
  <si>
    <t>Bosque e recolección silvestre</t>
  </si>
  <si>
    <t>Barbecho e abono verde</t>
  </si>
  <si>
    <t>Sementes e viveiros</t>
  </si>
  <si>
    <t xml:space="preserve">Outros </t>
  </si>
  <si>
    <t>TOTAL</t>
  </si>
  <si>
    <t>Número de explotacións gandeiras</t>
  </si>
  <si>
    <t>Vacún</t>
  </si>
  <si>
    <t>Ovino</t>
  </si>
  <si>
    <t>Cabrún</t>
  </si>
  <si>
    <t>Porcino</t>
  </si>
  <si>
    <t>Avicultura</t>
  </si>
  <si>
    <t>Apicultura</t>
  </si>
  <si>
    <t>Outros</t>
  </si>
  <si>
    <t>Carne</t>
  </si>
  <si>
    <t>Leite</t>
  </si>
  <si>
    <t>Ovos</t>
  </si>
  <si>
    <t>Número de cabezas de gando/colmeas</t>
  </si>
  <si>
    <t>Número de industrias relacionadas coa produción vexetal</t>
  </si>
  <si>
    <t>Almazara e/ou envasadora de aceite</t>
  </si>
  <si>
    <t>Bodegas e embotelladoras de viños</t>
  </si>
  <si>
    <t>Manipulación e envasado de produtos hortofoitícolas frescos</t>
  </si>
  <si>
    <t>Conservas, semiconservas e zumes vexetais</t>
  </si>
  <si>
    <t>Elaboración de especias, aromáticas e medicinais</t>
  </si>
  <si>
    <t>Panificación e pastas alimenticias</t>
  </si>
  <si>
    <t>Galletas, confitería e pastelería</t>
  </si>
  <si>
    <t>Manipulación e envasado de froitos secos</t>
  </si>
  <si>
    <t>Manipulación e envasado de cereais e legumes</t>
  </si>
  <si>
    <t>Preparados alimenticios</t>
  </si>
  <si>
    <t>Número de industrias relacionadas coa produción animal</t>
  </si>
  <si>
    <t>Matadoiros e salas de despecie</t>
  </si>
  <si>
    <t>Embutidos e salazóns cárnicas</t>
  </si>
  <si>
    <t>Leite, queixos e derivados lácteos</t>
  </si>
  <si>
    <t>Carnes frescas</t>
  </si>
  <si>
    <t>Mel</t>
  </si>
  <si>
    <t>Fábrica de penso</t>
  </si>
  <si>
    <t>Fornos inscritos</t>
  </si>
  <si>
    <t>Fornos activos</t>
  </si>
  <si>
    <t>Produción (kg)</t>
  </si>
  <si>
    <t>A Mariña Occidental</t>
  </si>
  <si>
    <t>A Mariña Central</t>
  </si>
  <si>
    <t>A Mariña Oriental</t>
  </si>
  <si>
    <t>Totais</t>
  </si>
  <si>
    <t>Almacenistas/envasadores inscritos</t>
  </si>
  <si>
    <t>Almacenistas/envasadores activos</t>
  </si>
  <si>
    <t>Superficie sementada (Ha)</t>
  </si>
  <si>
    <t>Producción calificada</t>
  </si>
  <si>
    <t>fresco (Kg)</t>
  </si>
  <si>
    <t>conxelado (Kg)</t>
  </si>
  <si>
    <t>conserva (Kg)</t>
  </si>
  <si>
    <t>Produción (kg calificados)</t>
  </si>
  <si>
    <t>Comercialización calificada</t>
  </si>
  <si>
    <t>Fresco (kg)</t>
  </si>
  <si>
    <t>Conxelado (kg)</t>
  </si>
  <si>
    <t>En fresco (€)</t>
  </si>
  <si>
    <t>Conxelada (€)</t>
  </si>
  <si>
    <t>Nº de produtores inscritos</t>
  </si>
  <si>
    <t>Nº Produtores activos</t>
  </si>
  <si>
    <t>Nº almacenistas/envasadores isncritos</t>
  </si>
  <si>
    <t>Nº almacenistas/envasadores activos</t>
  </si>
  <si>
    <t>Ao aire libre</t>
  </si>
  <si>
    <t>Baixo cuberta</t>
  </si>
  <si>
    <t>Produción calificada (Kg)</t>
  </si>
  <si>
    <t>IXP Pemento da Arnoia</t>
  </si>
  <si>
    <t>Produción calificada</t>
  </si>
  <si>
    <t>Torta forrada (Kg)</t>
  </si>
  <si>
    <t>Torta sen forrar (Kg)</t>
  </si>
  <si>
    <t xml:space="preserve"> </t>
  </si>
  <si>
    <t>PRODUTOS GALEGOS DE CALIDADE 2021</t>
  </si>
  <si>
    <t>VALOR ECONÓMICO ESTIMADO DOS PRODUTOS GALEGOS DE CALIDADE 2021</t>
  </si>
  <si>
    <t>Aguardentes e licores tradicionais de Galicia. Ano 2021</t>
  </si>
  <si>
    <t>Tarta de Santiago. Ano 2021</t>
  </si>
  <si>
    <t>Castaña de Galicia. Ano 2021</t>
  </si>
  <si>
    <t>Queixo. Ano 2021</t>
  </si>
  <si>
    <t>Pan de Cea. Ano 2021</t>
  </si>
  <si>
    <t>Pataca. Ano 2021</t>
  </si>
  <si>
    <t>Mel. Ano 2021</t>
  </si>
  <si>
    <t>Tenreira galega. Ano 2021</t>
  </si>
  <si>
    <t>Lacón. Ano 2021</t>
  </si>
  <si>
    <t>Agricultura ecolóxica. Ano 2021</t>
  </si>
  <si>
    <t>Faba de Lourenzá. Ano 2021</t>
  </si>
  <si>
    <t>Grelos de Galicia. Ano 2021</t>
  </si>
  <si>
    <t>Pemento de Herbón. Ano 2021</t>
  </si>
  <si>
    <t>Pemento do Couto. Ano 2021</t>
  </si>
  <si>
    <t>Pemento da Arnoia. Ano 2021</t>
  </si>
  <si>
    <t>Pemento de Mougán. Ano 2021</t>
  </si>
  <si>
    <t>Pemento de Oímbra. Ano 2021</t>
  </si>
  <si>
    <t>Valor económico estimado  €</t>
  </si>
  <si>
    <t>Viño. Ano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</si>
</sst>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#,##0__"/>
    <numFmt numFmtId="165" formatCode="_-* #,##0.00\ _€_-;\-* #,##0.00\ _€_-;_-* \-??\ _€_-;_-@_-"/>
    <numFmt numFmtId="166" formatCode="_-* #,##0\ _€_-;\-* #,##0\ _€_-;_-* \-??\ _€_-;_-@_-"/>
    <numFmt numFmtId="167" formatCode="#,##0.00&quot; €&quot;;[Red]\-#,##0.00&quot; €&quot;"/>
    <numFmt numFmtId="168" formatCode="#,##0&quot;   &quot;"/>
    <numFmt numFmtId="169" formatCode="#,##0.00&quot;   &quot;"/>
    <numFmt numFmtId="170" formatCode="#,##0.0&quot;   &quot;"/>
    <numFmt numFmtId="171" formatCode="#,##0__&quot;   &quot;"/>
    <numFmt numFmtId="172" formatCode="#,##0&quot;       &quot;"/>
    <numFmt numFmtId="173" formatCode="#,##0.00&quot;       &quot;"/>
    <numFmt numFmtId="174" formatCode="#,##0.0&quot;       &quot;"/>
    <numFmt numFmtId="175" formatCode="_-* #,##0.0\ _€_-;\-* #,##0.0\ _€_-;_-* \-??\ _€_-;_-@_-"/>
    <numFmt numFmtId="176" formatCode="#,##0&quot;     &quot;"/>
    <numFmt numFmtId="177" formatCode="#,##0&quot; €&quot;;[Red]\-#,##0&quot; €&quot;"/>
    <numFmt numFmtId="178" formatCode="#,##0.00\ &quot;€&quot;"/>
    <numFmt numFmtId="179" formatCode="#,##0.00&quot;    &quot;;#,##0.00&quot;    &quot;;&quot;-&quot;#&quot;    &quot;;&quot; &quot;@&quot; &quot;"/>
    <numFmt numFmtId="180" formatCode="#,##0\ &quot;€&quot;"/>
  </numFmts>
  <fonts count="41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rgb="FF333399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808000"/>
      <name val="Calibri"/>
      <family val="2"/>
      <charset val="1"/>
    </font>
    <font>
      <sz val="10"/>
      <name val="Arial"/>
      <family val="2"/>
      <charset val="1"/>
    </font>
    <font>
      <b/>
      <sz val="11"/>
      <color rgb="FF333333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5"/>
      <color rgb="FF333399"/>
      <name val="Calibri"/>
      <family val="2"/>
      <charset val="1"/>
    </font>
    <font>
      <b/>
      <sz val="13"/>
      <color rgb="FF333399"/>
      <name val="Calibri"/>
      <family val="2"/>
      <charset val="1"/>
    </font>
    <font>
      <sz val="14"/>
      <name val="Calibri"/>
      <family val="2"/>
      <charset val="1"/>
    </font>
    <font>
      <sz val="14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charset val="1"/>
    </font>
    <font>
      <sz val="10"/>
      <name val="Calibri"/>
      <family val="2"/>
    </font>
    <font>
      <sz val="12"/>
      <name val="Calibri"/>
      <family val="2"/>
      <charset val="1"/>
    </font>
    <font>
      <sz val="10"/>
      <color rgb="FFFF0000"/>
      <name val="Calibri"/>
      <family val="2"/>
      <charset val="1"/>
    </font>
    <font>
      <sz val="14"/>
      <color rgb="FFFF0000"/>
      <name val="Calibri"/>
      <family val="2"/>
      <charset val="1"/>
    </font>
    <font>
      <b/>
      <sz val="10"/>
      <name val="Calibri"/>
      <family val="2"/>
    </font>
    <font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D9D9D9"/>
      </patternFill>
    </fill>
    <fill>
      <patternFill patternType="solid">
        <fgColor rgb="FFCCFFCC"/>
        <bgColor rgb="FFE2ED93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  <fill>
      <patternFill patternType="solid">
        <fgColor rgb="FF993366"/>
        <bgColor rgb="FF800080"/>
      </patternFill>
    </fill>
    <fill>
      <patternFill patternType="solid">
        <fgColor rgb="FF99CC00"/>
        <bgColor rgb="FFC3E226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CC99FF"/>
        <bgColor rgb="FFFF99CC"/>
      </patternFill>
    </fill>
    <fill>
      <patternFill patternType="solid">
        <fgColor rgb="FF3366FF"/>
        <bgColor rgb="FF0563C1"/>
      </patternFill>
    </fill>
    <fill>
      <patternFill patternType="solid">
        <fgColor rgb="FF666699"/>
        <bgColor rgb="FF808080"/>
      </patternFill>
    </fill>
    <fill>
      <patternFill patternType="solid">
        <fgColor rgb="FF33CCCC"/>
        <bgColor rgb="FF8CB496"/>
      </patternFill>
    </fill>
    <fill>
      <patternFill patternType="solid">
        <fgColor rgb="FFFF0000"/>
        <bgColor rgb="FF800000"/>
      </patternFill>
    </fill>
    <fill>
      <patternFill patternType="solid">
        <fgColor theme="5" tint="0.39997558519241921"/>
        <bgColor rgb="FF969696"/>
      </patternFill>
    </fill>
    <fill>
      <patternFill patternType="solid">
        <fgColor theme="5" tint="0.59999389629810485"/>
        <bgColor rgb="FFC0C0C0"/>
      </patternFill>
    </fill>
    <fill>
      <patternFill patternType="solid">
        <fgColor theme="5" tint="0.59999389629810485"/>
        <bgColor rgb="FFFFFF99"/>
      </patternFill>
    </fill>
    <fill>
      <patternFill patternType="solid">
        <fgColor theme="5" tint="0.39997558519241921"/>
        <bgColor rgb="FFC0C0C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99CC00"/>
      </patternFill>
    </fill>
    <fill>
      <patternFill patternType="solid">
        <fgColor theme="0"/>
        <bgColor indexed="64"/>
      </patternFill>
    </fill>
    <fill>
      <patternFill patternType="solid">
        <fgColor rgb="FFF4B084"/>
        <bgColor rgb="FF969696"/>
      </patternFill>
    </fill>
    <fill>
      <patternFill patternType="solid">
        <fgColor rgb="FFF8CBAD"/>
        <bgColor rgb="FFC0C0C0"/>
      </patternFill>
    </fill>
    <fill>
      <patternFill patternType="solid">
        <fgColor rgb="FFF8CBAD"/>
        <bgColor rgb="FFFFFF99"/>
      </patternFill>
    </fill>
  </fills>
  <borders count="31"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/>
      <right/>
      <top/>
      <bottom style="thick">
        <color rgb="FF3366FF"/>
      </bottom>
      <diagonal/>
    </border>
    <border>
      <left/>
      <right/>
      <top/>
      <bottom style="thick">
        <color rgb="FFCCFFCC"/>
      </bottom>
      <diagonal/>
    </border>
    <border>
      <left/>
      <right/>
      <top/>
      <bottom style="medium">
        <color rgb="FFCCFFCC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46">
    <xf numFmtId="0" fontId="0" fillId="0" borderId="0"/>
    <xf numFmtId="165" fontId="28" fillId="0" borderId="0" applyBorder="0" applyProtection="0"/>
    <xf numFmtId="0" fontId="19" fillId="0" borderId="0" applyBorder="0" applyProtection="0"/>
    <xf numFmtId="0" fontId="28" fillId="2" borderId="0" applyBorder="0" applyProtection="0"/>
    <xf numFmtId="0" fontId="28" fillId="3" borderId="0" applyBorder="0" applyProtection="0"/>
    <xf numFmtId="0" fontId="28" fillId="4" borderId="0" applyBorder="0" applyProtection="0"/>
    <xf numFmtId="0" fontId="28" fillId="5" borderId="0" applyBorder="0" applyProtection="0"/>
    <xf numFmtId="0" fontId="28" fillId="6" borderId="0" applyBorder="0" applyProtection="0"/>
    <xf numFmtId="0" fontId="28" fillId="4" borderId="0" applyBorder="0" applyProtection="0"/>
    <xf numFmtId="0" fontId="28" fillId="6" borderId="0" applyBorder="0" applyProtection="0"/>
    <xf numFmtId="0" fontId="28" fillId="3" borderId="0" applyBorder="0" applyProtection="0"/>
    <xf numFmtId="0" fontId="28" fillId="7" borderId="0" applyBorder="0" applyProtection="0"/>
    <xf numFmtId="0" fontId="28" fillId="8" borderId="0" applyBorder="0" applyProtection="0"/>
    <xf numFmtId="0" fontId="28" fillId="6" borderId="0" applyBorder="0" applyProtection="0"/>
    <xf numFmtId="0" fontId="28" fillId="4" borderId="0" applyBorder="0" applyProtection="0"/>
    <xf numFmtId="0" fontId="1" fillId="6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8" borderId="0" applyBorder="0" applyProtection="0"/>
    <xf numFmtId="0" fontId="1" fillId="6" borderId="0" applyBorder="0" applyProtection="0"/>
    <xf numFmtId="0" fontId="1" fillId="3" borderId="0" applyBorder="0" applyProtection="0"/>
    <xf numFmtId="0" fontId="2" fillId="6" borderId="0" applyBorder="0" applyProtection="0"/>
    <xf numFmtId="0" fontId="3" fillId="11" borderId="1" applyProtection="0"/>
    <xf numFmtId="0" fontId="4" fillId="0" borderId="2" applyProtection="0"/>
    <xf numFmtId="0" fontId="5" fillId="12" borderId="3" applyProtection="0"/>
    <xf numFmtId="0" fontId="6" fillId="0" borderId="0" applyBorder="0" applyProtection="0"/>
    <xf numFmtId="0" fontId="7" fillId="7" borderId="3" applyProtection="0"/>
    <xf numFmtId="0" fontId="8" fillId="13" borderId="0" applyBorder="0" applyProtection="0"/>
    <xf numFmtId="0" fontId="9" fillId="7" borderId="0" applyBorder="0" applyProtection="0"/>
    <xf numFmtId="0" fontId="10" fillId="0" borderId="0"/>
    <xf numFmtId="0" fontId="10" fillId="4" borderId="4" applyProtection="0"/>
    <xf numFmtId="0" fontId="11" fillId="12" borderId="5" applyProtection="0"/>
    <xf numFmtId="0" fontId="4" fillId="0" borderId="0" applyBorder="0" applyProtection="0"/>
    <xf numFmtId="0" fontId="12" fillId="0" borderId="0" applyBorder="0" applyProtection="0"/>
    <xf numFmtId="0" fontId="13" fillId="0" borderId="6" applyProtection="0"/>
    <xf numFmtId="0" fontId="14" fillId="0" borderId="7" applyProtection="0"/>
    <xf numFmtId="0" fontId="15" fillId="0" borderId="8" applyProtection="0"/>
    <xf numFmtId="0" fontId="6" fillId="0" borderId="9" applyProtection="0"/>
    <xf numFmtId="0" fontId="1" fillId="14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179" fontId="37" fillId="0" borderId="0"/>
    <xf numFmtId="0" fontId="40" fillId="0" borderId="0"/>
  </cellStyleXfs>
  <cellXfs count="352">
    <xf numFmtId="0" fontId="0" fillId="0" borderId="0" xfId="0"/>
    <xf numFmtId="0" fontId="17" fillId="0" borderId="0" xfId="0" applyFont="1" applyAlignment="1">
      <alignment horizontal="center"/>
    </xf>
    <xf numFmtId="0" fontId="0" fillId="12" borderId="13" xfId="0" applyFill="1" applyBorder="1" applyAlignment="1">
      <alignment horizontal="center" vertical="center" wrapText="1"/>
    </xf>
    <xf numFmtId="0" fontId="19" fillId="12" borderId="12" xfId="2" applyFill="1" applyBorder="1" applyAlignment="1" applyProtection="1"/>
    <xf numFmtId="0" fontId="0" fillId="12" borderId="11" xfId="0" applyFill="1" applyBorder="1" applyAlignment="1">
      <alignment horizontal="center" vertical="center"/>
    </xf>
    <xf numFmtId="0" fontId="0" fillId="0" borderId="0" xfId="0"/>
    <xf numFmtId="0" fontId="0" fillId="12" borderId="12" xfId="0" applyFill="1" applyBorder="1"/>
    <xf numFmtId="0" fontId="19" fillId="0" borderId="0" xfId="2" applyFont="1" applyBorder="1" applyAlignment="1" applyProtection="1"/>
    <xf numFmtId="0" fontId="0" fillId="12" borderId="0" xfId="0" applyFill="1"/>
    <xf numFmtId="165" fontId="0" fillId="0" borderId="0" xfId="0" applyNumberFormat="1"/>
    <xf numFmtId="0" fontId="4" fillId="12" borderId="0" xfId="0" applyFont="1" applyFill="1"/>
    <xf numFmtId="0" fontId="21" fillId="0" borderId="0" xfId="0" applyFont="1"/>
    <xf numFmtId="0" fontId="20" fillId="0" borderId="0" xfId="0" applyFont="1"/>
    <xf numFmtId="0" fontId="20" fillId="0" borderId="15" xfId="0" applyFont="1" applyBorder="1" applyAlignment="1">
      <alignment horizontal="center" vertical="center"/>
    </xf>
    <xf numFmtId="1" fontId="20" fillId="0" borderId="0" xfId="0" applyNumberFormat="1" applyFont="1" applyBorder="1" applyAlignment="1">
      <alignment vertical="center"/>
    </xf>
    <xf numFmtId="0" fontId="0" fillId="0" borderId="15" xfId="0" applyBorder="1"/>
    <xf numFmtId="168" fontId="21" fillId="0" borderId="15" xfId="0" applyNumberFormat="1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172" fontId="20" fillId="0" borderId="15" xfId="0" applyNumberFormat="1" applyFont="1" applyBorder="1" applyAlignment="1">
      <alignment vertical="center"/>
    </xf>
    <xf numFmtId="172" fontId="20" fillId="0" borderId="15" xfId="0" applyNumberFormat="1" applyFont="1" applyBorder="1" applyAlignment="1">
      <alignment horizontal="center" vertical="center"/>
    </xf>
    <xf numFmtId="172" fontId="21" fillId="0" borderId="15" xfId="0" applyNumberFormat="1" applyFont="1" applyBorder="1" applyAlignment="1">
      <alignment vertical="center"/>
    </xf>
    <xf numFmtId="173" fontId="20" fillId="0" borderId="15" xfId="0" applyNumberFormat="1" applyFont="1" applyBorder="1" applyAlignment="1">
      <alignment vertical="center"/>
    </xf>
    <xf numFmtId="173" fontId="20" fillId="0" borderId="15" xfId="0" applyNumberFormat="1" applyFont="1" applyBorder="1" applyAlignment="1">
      <alignment horizontal="center" vertical="center"/>
    </xf>
    <xf numFmtId="172" fontId="20" fillId="0" borderId="19" xfId="0" applyNumberFormat="1" applyFont="1" applyBorder="1" applyAlignment="1">
      <alignment vertical="center"/>
    </xf>
    <xf numFmtId="0" fontId="25" fillId="0" borderId="0" xfId="0" applyFont="1"/>
    <xf numFmtId="0" fontId="21" fillId="0" borderId="0" xfId="29" applyFont="1"/>
    <xf numFmtId="0" fontId="20" fillId="0" borderId="0" xfId="29" applyFont="1"/>
    <xf numFmtId="0" fontId="22" fillId="0" borderId="0" xfId="0" applyFont="1"/>
    <xf numFmtId="0" fontId="20" fillId="0" borderId="0" xfId="29" applyFont="1" applyBorder="1" applyAlignment="1">
      <alignment horizontal="center" vertical="center"/>
    </xf>
    <xf numFmtId="0" fontId="20" fillId="0" borderId="20" xfId="29" applyFont="1" applyBorder="1" applyAlignment="1">
      <alignment horizontal="center" vertical="center"/>
    </xf>
    <xf numFmtId="172" fontId="21" fillId="0" borderId="15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172" fontId="20" fillId="0" borderId="15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166" fontId="0" fillId="0" borderId="0" xfId="1" applyNumberFormat="1" applyFont="1" applyBorder="1" applyAlignment="1" applyProtection="1"/>
    <xf numFmtId="0" fontId="0" fillId="0" borderId="0" xfId="0" applyAlignment="1">
      <alignment horizontal="center"/>
    </xf>
    <xf numFmtId="176" fontId="20" fillId="0" borderId="15" xfId="0" applyNumberFormat="1" applyFont="1" applyBorder="1" applyAlignment="1">
      <alignment vertical="center"/>
    </xf>
    <xf numFmtId="176" fontId="21" fillId="0" borderId="15" xfId="0" applyNumberFormat="1" applyFont="1" applyBorder="1" applyAlignment="1">
      <alignment vertical="center"/>
    </xf>
    <xf numFmtId="3" fontId="22" fillId="0" borderId="26" xfId="0" applyNumberFormat="1" applyFont="1" applyBorder="1"/>
    <xf numFmtId="3" fontId="23" fillId="0" borderId="27" xfId="0" applyNumberFormat="1" applyFont="1" applyBorder="1"/>
    <xf numFmtId="3" fontId="22" fillId="0" borderId="28" xfId="0" applyNumberFormat="1" applyFont="1" applyBorder="1"/>
    <xf numFmtId="3" fontId="23" fillId="0" borderId="26" xfId="0" applyNumberFormat="1" applyFont="1" applyBorder="1"/>
    <xf numFmtId="4" fontId="22" fillId="0" borderId="26" xfId="0" applyNumberFormat="1" applyFont="1" applyBorder="1"/>
    <xf numFmtId="4" fontId="23" fillId="0" borderId="26" xfId="0" applyNumberFormat="1" applyFont="1" applyBorder="1"/>
    <xf numFmtId="165" fontId="0" fillId="0" borderId="15" xfId="1" applyFont="1" applyBorder="1" applyAlignment="1" applyProtection="1"/>
    <xf numFmtId="165" fontId="13" fillId="0" borderId="15" xfId="1" applyFont="1" applyBorder="1" applyAlignment="1" applyProtection="1"/>
    <xf numFmtId="0" fontId="22" fillId="0" borderId="15" xfId="0" applyFont="1" applyBorder="1"/>
    <xf numFmtId="0" fontId="23" fillId="0" borderId="15" xfId="0" applyFont="1" applyBorder="1"/>
    <xf numFmtId="166" fontId="0" fillId="0" borderId="15" xfId="1" applyNumberFormat="1" applyFont="1" applyBorder="1" applyAlignment="1" applyProtection="1"/>
    <xf numFmtId="0" fontId="0" fillId="0" borderId="0" xfId="0" applyAlignment="1"/>
    <xf numFmtId="0" fontId="0" fillId="0" borderId="15" xfId="0" applyFont="1" applyBorder="1"/>
    <xf numFmtId="0" fontId="13" fillId="0" borderId="15" xfId="0" applyFont="1" applyBorder="1"/>
    <xf numFmtId="3" fontId="20" fillId="0" borderId="15" xfId="29" applyNumberFormat="1" applyFont="1" applyBorder="1"/>
    <xf numFmtId="0" fontId="23" fillId="0" borderId="0" xfId="0" applyFont="1"/>
    <xf numFmtId="0" fontId="22" fillId="0" borderId="18" xfId="0" applyFont="1" applyBorder="1"/>
    <xf numFmtId="0" fontId="22" fillId="0" borderId="15" xfId="0" applyFont="1" applyBorder="1"/>
    <xf numFmtId="166" fontId="22" fillId="0" borderId="15" xfId="1" applyNumberFormat="1" applyFont="1" applyBorder="1" applyAlignment="1" applyProtection="1">
      <alignment horizontal="center"/>
    </xf>
    <xf numFmtId="0" fontId="0" fillId="0" borderId="0" xfId="0" applyBorder="1"/>
    <xf numFmtId="165" fontId="22" fillId="0" borderId="15" xfId="1" applyFont="1" applyBorder="1" applyAlignment="1" applyProtection="1">
      <alignment horizontal="center"/>
    </xf>
    <xf numFmtId="165" fontId="0" fillId="0" borderId="15" xfId="1" applyFont="1" applyBorder="1" applyAlignment="1" applyProtection="1"/>
    <xf numFmtId="175" fontId="22" fillId="0" borderId="15" xfId="1" applyNumberFormat="1" applyFont="1" applyBorder="1" applyAlignment="1" applyProtection="1">
      <alignment horizontal="center"/>
    </xf>
    <xf numFmtId="0" fontId="23" fillId="0" borderId="15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3" fontId="23" fillId="0" borderId="15" xfId="0" applyNumberFormat="1" applyFont="1" applyBorder="1" applyAlignment="1">
      <alignment horizontal="center"/>
    </xf>
    <xf numFmtId="3" fontId="23" fillId="0" borderId="0" xfId="0" applyNumberFormat="1" applyFont="1" applyBorder="1" applyAlignment="1">
      <alignment horizontal="center"/>
    </xf>
    <xf numFmtId="4" fontId="22" fillId="0" borderId="15" xfId="0" applyNumberFormat="1" applyFont="1" applyBorder="1" applyAlignment="1">
      <alignment horizontal="center"/>
    </xf>
    <xf numFmtId="4" fontId="23" fillId="0" borderId="15" xfId="0" applyNumberFormat="1" applyFont="1" applyBorder="1" applyAlignment="1">
      <alignment horizontal="center"/>
    </xf>
    <xf numFmtId="0" fontId="22" fillId="0" borderId="18" xfId="0" applyFont="1" applyBorder="1"/>
    <xf numFmtId="3" fontId="13" fillId="0" borderId="15" xfId="0" applyNumberFormat="1" applyFont="1" applyBorder="1"/>
    <xf numFmtId="4" fontId="13" fillId="0" borderId="15" xfId="0" applyNumberFormat="1" applyFont="1" applyBorder="1"/>
    <xf numFmtId="165" fontId="22" fillId="0" borderId="15" xfId="1" applyFont="1" applyBorder="1" applyAlignment="1" applyProtection="1"/>
    <xf numFmtId="0" fontId="22" fillId="0" borderId="15" xfId="0" applyFont="1" applyBorder="1" applyAlignment="1">
      <alignment horizontal="center"/>
    </xf>
    <xf numFmtId="165" fontId="22" fillId="0" borderId="15" xfId="0" applyNumberFormat="1" applyFont="1" applyBorder="1" applyAlignment="1">
      <alignment horizontal="center"/>
    </xf>
    <xf numFmtId="165" fontId="22" fillId="0" borderId="15" xfId="1" applyFont="1" applyBorder="1" applyAlignment="1" applyProtection="1">
      <alignment vertical="center" wrapText="1"/>
    </xf>
    <xf numFmtId="0" fontId="22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166" fontId="22" fillId="0" borderId="0" xfId="1" applyNumberFormat="1" applyFont="1" applyBorder="1" applyAlignment="1" applyProtection="1">
      <alignment horizontal="center" vertical="center" wrapText="1"/>
    </xf>
    <xf numFmtId="3" fontId="22" fillId="0" borderId="0" xfId="0" applyNumberFormat="1" applyFont="1" applyBorder="1" applyAlignment="1">
      <alignment horizontal="center"/>
    </xf>
    <xf numFmtId="166" fontId="22" fillId="0" borderId="15" xfId="1" applyNumberFormat="1" applyFont="1" applyBorder="1" applyAlignment="1" applyProtection="1"/>
    <xf numFmtId="166" fontId="22" fillId="0" borderId="15" xfId="1" applyNumberFormat="1" applyFont="1" applyBorder="1" applyAlignment="1" applyProtection="1">
      <alignment vertical="center" wrapText="1"/>
    </xf>
    <xf numFmtId="166" fontId="22" fillId="0" borderId="15" xfId="0" applyNumberFormat="1" applyFont="1" applyBorder="1" applyAlignment="1">
      <alignment horizontal="center"/>
    </xf>
    <xf numFmtId="166" fontId="28" fillId="0" borderId="0" xfId="1" applyNumberFormat="1"/>
    <xf numFmtId="4" fontId="0" fillId="0" borderId="0" xfId="0" applyNumberFormat="1"/>
    <xf numFmtId="2" fontId="0" fillId="0" borderId="0" xfId="0" applyNumberFormat="1"/>
    <xf numFmtId="0" fontId="0" fillId="0" borderId="0" xfId="0" applyFill="1" applyBorder="1"/>
    <xf numFmtId="0" fontId="19" fillId="19" borderId="12" xfId="2" applyFont="1" applyFill="1" applyBorder="1" applyAlignment="1" applyProtection="1"/>
    <xf numFmtId="0" fontId="19" fillId="19" borderId="0" xfId="2" applyFont="1" applyFill="1" applyBorder="1" applyAlignment="1" applyProtection="1"/>
    <xf numFmtId="0" fontId="0" fillId="19" borderId="11" xfId="0" applyFont="1" applyFill="1" applyBorder="1" applyAlignment="1">
      <alignment horizontal="center" vertical="center"/>
    </xf>
    <xf numFmtId="164" fontId="20" fillId="20" borderId="15" xfId="0" applyNumberFormat="1" applyFont="1" applyFill="1" applyBorder="1" applyAlignment="1">
      <alignment horizontal="left" vertical="center" wrapText="1"/>
    </xf>
    <xf numFmtId="164" fontId="21" fillId="20" borderId="0" xfId="0" applyNumberFormat="1" applyFont="1" applyFill="1" applyBorder="1" applyAlignment="1">
      <alignment horizontal="center" vertical="center" wrapText="1"/>
    </xf>
    <xf numFmtId="166" fontId="20" fillId="20" borderId="11" xfId="1" applyNumberFormat="1" applyFont="1" applyFill="1" applyBorder="1" applyAlignment="1" applyProtection="1">
      <alignment vertical="center"/>
    </xf>
    <xf numFmtId="166" fontId="21" fillId="20" borderId="0" xfId="1" applyNumberFormat="1" applyFont="1" applyFill="1" applyBorder="1" applyAlignment="1" applyProtection="1">
      <alignment horizontal="center" vertical="center"/>
    </xf>
    <xf numFmtId="166" fontId="20" fillId="20" borderId="0" xfId="1" applyNumberFormat="1" applyFont="1" applyFill="1" applyBorder="1" applyAlignment="1" applyProtection="1">
      <alignment vertical="center"/>
    </xf>
    <xf numFmtId="166" fontId="20" fillId="20" borderId="0" xfId="1" applyNumberFormat="1" applyFont="1" applyFill="1" applyBorder="1" applyAlignment="1" applyProtection="1">
      <alignment horizontal="center" vertical="center"/>
    </xf>
    <xf numFmtId="164" fontId="21" fillId="20" borderId="15" xfId="0" applyNumberFormat="1" applyFont="1" applyFill="1" applyBorder="1" applyAlignment="1">
      <alignment horizontal="left" vertical="center" wrapText="1"/>
    </xf>
    <xf numFmtId="164" fontId="21" fillId="20" borderId="15" xfId="0" applyNumberFormat="1" applyFont="1" applyFill="1" applyBorder="1" applyAlignment="1">
      <alignment horizontal="center" vertical="center" wrapText="1"/>
    </xf>
    <xf numFmtId="1" fontId="20" fillId="18" borderId="15" xfId="0" applyNumberFormat="1" applyFont="1" applyFill="1" applyBorder="1" applyAlignment="1">
      <alignment vertical="center"/>
    </xf>
    <xf numFmtId="1" fontId="20" fillId="19" borderId="15" xfId="0" applyNumberFormat="1" applyFont="1" applyFill="1" applyBorder="1" applyAlignment="1">
      <alignment vertical="center"/>
    </xf>
    <xf numFmtId="164" fontId="20" fillId="19" borderId="15" xfId="0" applyNumberFormat="1" applyFont="1" applyFill="1" applyBorder="1" applyAlignment="1">
      <alignment horizontal="center" vertical="center" wrapText="1"/>
    </xf>
    <xf numFmtId="164" fontId="20" fillId="19" borderId="15" xfId="0" applyNumberFormat="1" applyFont="1" applyFill="1" applyBorder="1" applyAlignment="1">
      <alignment horizontal="center" vertical="center"/>
    </xf>
    <xf numFmtId="166" fontId="23" fillId="19" borderId="15" xfId="1" applyNumberFormat="1" applyFont="1" applyFill="1" applyBorder="1" applyAlignment="1" applyProtection="1"/>
    <xf numFmtId="165" fontId="23" fillId="19" borderId="15" xfId="1" applyFont="1" applyFill="1" applyBorder="1" applyAlignment="1" applyProtection="1"/>
    <xf numFmtId="0" fontId="13" fillId="18" borderId="0" xfId="0" applyFont="1" applyFill="1" applyAlignment="1">
      <alignment horizontal="center"/>
    </xf>
    <xf numFmtId="1" fontId="20" fillId="18" borderId="11" xfId="0" applyNumberFormat="1" applyFont="1" applyFill="1" applyBorder="1" applyAlignment="1">
      <alignment vertical="center"/>
    </xf>
    <xf numFmtId="1" fontId="20" fillId="18" borderId="12" xfId="0" applyNumberFormat="1" applyFont="1" applyFill="1" applyBorder="1" applyAlignment="1">
      <alignment vertical="center"/>
    </xf>
    <xf numFmtId="1" fontId="20" fillId="18" borderId="11" xfId="0" applyNumberFormat="1" applyFont="1" applyFill="1" applyBorder="1" applyAlignment="1">
      <alignment horizontal="left" vertical="center"/>
    </xf>
    <xf numFmtId="1" fontId="20" fillId="18" borderId="12" xfId="0" applyNumberFormat="1" applyFont="1" applyFill="1" applyBorder="1" applyAlignment="1">
      <alignment horizontal="left" vertical="center"/>
    </xf>
    <xf numFmtId="1" fontId="20" fillId="18" borderId="15" xfId="0" applyNumberFormat="1" applyFont="1" applyFill="1" applyBorder="1" applyAlignment="1">
      <alignment horizontal="left" vertical="center"/>
    </xf>
    <xf numFmtId="166" fontId="22" fillId="18" borderId="11" xfId="1" applyNumberFormat="1" applyFont="1" applyFill="1" applyBorder="1" applyAlignment="1" applyProtection="1"/>
    <xf numFmtId="164" fontId="20" fillId="19" borderId="15" xfId="0" applyNumberFormat="1" applyFont="1" applyFill="1" applyBorder="1" applyAlignment="1">
      <alignment horizontal="left" vertical="center" wrapText="1"/>
    </xf>
    <xf numFmtId="172" fontId="21" fillId="19" borderId="15" xfId="0" applyNumberFormat="1" applyFont="1" applyFill="1" applyBorder="1" applyAlignment="1">
      <alignment horizontal="center" vertical="center"/>
    </xf>
    <xf numFmtId="172" fontId="21" fillId="19" borderId="15" xfId="0" applyNumberFormat="1" applyFont="1" applyFill="1" applyBorder="1" applyAlignment="1">
      <alignment vertical="center"/>
    </xf>
    <xf numFmtId="174" fontId="13" fillId="19" borderId="0" xfId="0" applyNumberFormat="1" applyFont="1" applyFill="1" applyAlignment="1">
      <alignment horizontal="center" wrapText="1"/>
    </xf>
    <xf numFmtId="175" fontId="13" fillId="19" borderId="0" xfId="1" applyNumberFormat="1" applyFont="1" applyFill="1" applyBorder="1" applyAlignment="1" applyProtection="1">
      <alignment wrapText="1"/>
    </xf>
    <xf numFmtId="166" fontId="23" fillId="19" borderId="12" xfId="1" applyNumberFormat="1" applyFont="1" applyFill="1" applyBorder="1" applyAlignment="1" applyProtection="1"/>
    <xf numFmtId="166" fontId="23" fillId="19" borderId="14" xfId="1" applyNumberFormat="1" applyFont="1" applyFill="1" applyBorder="1" applyAlignment="1" applyProtection="1"/>
    <xf numFmtId="166" fontId="23" fillId="19" borderId="14" xfId="1" applyNumberFormat="1" applyFont="1" applyFill="1" applyBorder="1" applyAlignment="1" applyProtection="1">
      <alignment horizontal="right"/>
    </xf>
    <xf numFmtId="164" fontId="21" fillId="18" borderId="11" xfId="0" applyNumberFormat="1" applyFont="1" applyFill="1" applyBorder="1" applyAlignment="1">
      <alignment horizontal="left" vertical="center"/>
    </xf>
    <xf numFmtId="164" fontId="21" fillId="18" borderId="12" xfId="0" applyNumberFormat="1" applyFont="1" applyFill="1" applyBorder="1" applyAlignment="1">
      <alignment horizontal="left" vertical="center"/>
    </xf>
    <xf numFmtId="164" fontId="21" fillId="18" borderId="0" xfId="0" applyNumberFormat="1" applyFont="1" applyFill="1" applyBorder="1" applyAlignment="1">
      <alignment horizontal="left" vertical="center"/>
    </xf>
    <xf numFmtId="164" fontId="21" fillId="18" borderId="16" xfId="0" applyNumberFormat="1" applyFont="1" applyFill="1" applyBorder="1" applyAlignment="1">
      <alignment horizontal="left" vertical="center"/>
    </xf>
    <xf numFmtId="164" fontId="20" fillId="19" borderId="23" xfId="0" applyNumberFormat="1" applyFont="1" applyFill="1" applyBorder="1" applyAlignment="1">
      <alignment horizontal="center" vertical="center" wrapText="1"/>
    </xf>
    <xf numFmtId="164" fontId="20" fillId="19" borderId="18" xfId="0" applyNumberFormat="1" applyFont="1" applyFill="1" applyBorder="1" applyAlignment="1">
      <alignment horizontal="center" vertical="center" wrapText="1"/>
    </xf>
    <xf numFmtId="164" fontId="20" fillId="19" borderId="18" xfId="0" applyNumberFormat="1" applyFont="1" applyFill="1" applyBorder="1" applyAlignment="1">
      <alignment horizontal="center" vertical="top" wrapText="1"/>
    </xf>
    <xf numFmtId="165" fontId="23" fillId="19" borderId="15" xfId="1" applyFont="1" applyFill="1" applyBorder="1" applyAlignment="1" applyProtection="1">
      <alignment vertical="center"/>
    </xf>
    <xf numFmtId="167" fontId="23" fillId="19" borderId="15" xfId="1" applyNumberFormat="1" applyFont="1" applyFill="1" applyBorder="1" applyAlignment="1" applyProtection="1">
      <alignment vertical="center"/>
    </xf>
    <xf numFmtId="165" fontId="23" fillId="19" borderId="11" xfId="1" applyFont="1" applyFill="1" applyBorder="1" applyAlignment="1" applyProtection="1">
      <alignment vertical="center"/>
    </xf>
    <xf numFmtId="0" fontId="0" fillId="19" borderId="0" xfId="0" applyFill="1"/>
    <xf numFmtId="164" fontId="20" fillId="19" borderId="22" xfId="0" applyNumberFormat="1" applyFont="1" applyFill="1" applyBorder="1" applyAlignment="1">
      <alignment horizontal="center" vertical="center" wrapText="1"/>
    </xf>
    <xf numFmtId="0" fontId="0" fillId="19" borderId="0" xfId="0" applyFont="1" applyFill="1" applyAlignment="1">
      <alignment vertical="center"/>
    </xf>
    <xf numFmtId="3" fontId="23" fillId="18" borderId="26" xfId="0" applyNumberFormat="1" applyFont="1" applyFill="1" applyBorder="1"/>
    <xf numFmtId="4" fontId="22" fillId="22" borderId="26" xfId="0" applyNumberFormat="1" applyFont="1" applyFill="1" applyBorder="1"/>
    <xf numFmtId="4" fontId="23" fillId="22" borderId="26" xfId="0" applyNumberFormat="1" applyFont="1" applyFill="1" applyBorder="1"/>
    <xf numFmtId="4" fontId="22" fillId="18" borderId="26" xfId="0" applyNumberFormat="1" applyFont="1" applyFill="1" applyBorder="1"/>
    <xf numFmtId="0" fontId="0" fillId="18" borderId="15" xfId="0" applyFont="1" applyFill="1" applyBorder="1"/>
    <xf numFmtId="0" fontId="22" fillId="19" borderId="15" xfId="0" applyFont="1" applyFill="1" applyBorder="1" applyAlignment="1">
      <alignment horizontal="center" vertical="center" wrapText="1"/>
    </xf>
    <xf numFmtId="0" fontId="23" fillId="20" borderId="15" xfId="0" applyFont="1" applyFill="1" applyBorder="1"/>
    <xf numFmtId="0" fontId="18" fillId="23" borderId="0" xfId="0" applyFont="1" applyFill="1" applyAlignment="1">
      <alignment horizontal="center" vertical="center" wrapText="1"/>
    </xf>
    <xf numFmtId="165" fontId="4" fillId="20" borderId="15" xfId="1" applyFont="1" applyFill="1" applyBorder="1" applyAlignment="1" applyProtection="1"/>
    <xf numFmtId="165" fontId="5" fillId="20" borderId="0" xfId="1" applyFont="1" applyFill="1" applyBorder="1" applyAlignment="1" applyProtection="1"/>
    <xf numFmtId="165" fontId="4" fillId="0" borderId="0" xfId="0" applyNumberFormat="1" applyFont="1"/>
    <xf numFmtId="165" fontId="5" fillId="20" borderId="15" xfId="1" applyFont="1" applyFill="1" applyBorder="1" applyAlignment="1" applyProtection="1"/>
    <xf numFmtId="165" fontId="31" fillId="20" borderId="15" xfId="1" applyFont="1" applyFill="1" applyBorder="1" applyAlignment="1" applyProtection="1"/>
    <xf numFmtId="165" fontId="31" fillId="20" borderId="11" xfId="1" applyFont="1" applyFill="1" applyBorder="1" applyAlignment="1" applyProtection="1"/>
    <xf numFmtId="175" fontId="4" fillId="20" borderId="15" xfId="1" applyNumberFormat="1" applyFont="1" applyFill="1" applyBorder="1" applyAlignment="1" applyProtection="1"/>
    <xf numFmtId="167" fontId="4" fillId="20" borderId="15" xfId="1" applyNumberFormat="1" applyFont="1" applyFill="1" applyBorder="1" applyAlignment="1" applyProtection="1"/>
    <xf numFmtId="165" fontId="32" fillId="23" borderId="0" xfId="0" applyNumberFormat="1" applyFont="1" applyFill="1"/>
    <xf numFmtId="164" fontId="33" fillId="19" borderId="15" xfId="0" applyNumberFormat="1" applyFont="1" applyFill="1" applyBorder="1" applyAlignment="1">
      <alignment horizontal="center" vertical="center" wrapText="1"/>
    </xf>
    <xf numFmtId="168" fontId="35" fillId="0" borderId="15" xfId="0" applyNumberFormat="1" applyFont="1" applyFill="1" applyBorder="1" applyAlignment="1">
      <alignment vertical="center"/>
    </xf>
    <xf numFmtId="168" fontId="35" fillId="0" borderId="15" xfId="0" applyNumberFormat="1" applyFont="1" applyFill="1" applyBorder="1" applyAlignment="1">
      <alignment horizontal="center" vertical="center"/>
    </xf>
    <xf numFmtId="168" fontId="35" fillId="22" borderId="15" xfId="0" applyNumberFormat="1" applyFont="1" applyFill="1" applyBorder="1" applyAlignment="1">
      <alignment vertical="center"/>
    </xf>
    <xf numFmtId="171" fontId="35" fillId="0" borderId="0" xfId="0" applyNumberFormat="1" applyFont="1" applyBorder="1" applyAlignment="1">
      <alignment vertical="center"/>
    </xf>
    <xf numFmtId="171" fontId="35" fillId="0" borderId="0" xfId="0" applyNumberFormat="1" applyFont="1" applyFill="1" applyBorder="1" applyAlignment="1">
      <alignment vertical="center"/>
    </xf>
    <xf numFmtId="0" fontId="34" fillId="0" borderId="0" xfId="0" applyFont="1"/>
    <xf numFmtId="0" fontId="34" fillId="0" borderId="0" xfId="0" applyFont="1" applyFill="1"/>
    <xf numFmtId="165" fontId="34" fillId="0" borderId="15" xfId="1" applyFont="1" applyFill="1" applyBorder="1" applyAlignment="1" applyProtection="1"/>
    <xf numFmtId="168" fontId="29" fillId="0" borderId="15" xfId="0" applyNumberFormat="1" applyFont="1" applyBorder="1" applyAlignment="1">
      <alignment vertical="center"/>
    </xf>
    <xf numFmtId="166" fontId="23" fillId="19" borderId="23" xfId="1" applyNumberFormat="1" applyFont="1" applyFill="1" applyBorder="1" applyAlignment="1" applyProtection="1"/>
    <xf numFmtId="178" fontId="29" fillId="0" borderId="15" xfId="0" applyNumberFormat="1" applyFont="1" applyBorder="1" applyAlignment="1">
      <alignment vertical="center"/>
    </xf>
    <xf numFmtId="0" fontId="22" fillId="19" borderId="15" xfId="0" applyFont="1" applyFill="1" applyBorder="1" applyAlignment="1"/>
    <xf numFmtId="4" fontId="22" fillId="19" borderId="15" xfId="0" applyNumberFormat="1" applyFont="1" applyFill="1" applyBorder="1" applyAlignment="1">
      <alignment horizontal="center"/>
    </xf>
    <xf numFmtId="3" fontId="22" fillId="19" borderId="19" xfId="0" applyNumberFormat="1" applyFont="1" applyFill="1" applyBorder="1" applyAlignment="1">
      <alignment horizontal="center"/>
    </xf>
    <xf numFmtId="4" fontId="22" fillId="19" borderId="19" xfId="0" applyNumberFormat="1" applyFont="1" applyFill="1" applyBorder="1" applyAlignment="1">
      <alignment horizontal="center"/>
    </xf>
    <xf numFmtId="0" fontId="22" fillId="19" borderId="15" xfId="0" applyFont="1" applyFill="1" applyBorder="1" applyAlignment="1">
      <alignment horizontal="center"/>
    </xf>
    <xf numFmtId="166" fontId="36" fillId="19" borderId="15" xfId="1" applyNumberFormat="1" applyFont="1" applyFill="1" applyBorder="1" applyAlignment="1" applyProtection="1"/>
    <xf numFmtId="165" fontId="36" fillId="19" borderId="23" xfId="1" applyFont="1" applyFill="1" applyBorder="1" applyAlignment="1" applyProtection="1"/>
    <xf numFmtId="165" fontId="23" fillId="19" borderId="23" xfId="1" applyFont="1" applyFill="1" applyBorder="1" applyAlignment="1" applyProtection="1"/>
    <xf numFmtId="166" fontId="0" fillId="0" borderId="0" xfId="1" applyNumberFormat="1" applyFont="1" applyFill="1" applyBorder="1" applyAlignment="1" applyProtection="1">
      <alignment horizontal="center" vertical="center"/>
    </xf>
    <xf numFmtId="166" fontId="13" fillId="0" borderId="0" xfId="1" applyNumberFormat="1" applyFont="1" applyFill="1" applyBorder="1" applyAlignment="1" applyProtection="1">
      <alignment horizontal="center" vertical="center"/>
    </xf>
    <xf numFmtId="3" fontId="0" fillId="24" borderId="0" xfId="0" applyNumberFormat="1" applyFill="1" applyAlignment="1">
      <alignment horizontal="right"/>
    </xf>
    <xf numFmtId="178" fontId="23" fillId="19" borderId="15" xfId="1" applyNumberFormat="1" applyFont="1" applyFill="1" applyBorder="1" applyAlignment="1" applyProtection="1"/>
    <xf numFmtId="164" fontId="21" fillId="18" borderId="15" xfId="29" applyNumberFormat="1" applyFont="1" applyFill="1" applyBorder="1" applyAlignment="1">
      <alignment horizontal="center" vertical="center"/>
    </xf>
    <xf numFmtId="166" fontId="20" fillId="18" borderId="0" xfId="1" applyNumberFormat="1" applyFont="1" applyFill="1" applyBorder="1" applyAlignment="1" applyProtection="1"/>
    <xf numFmtId="166" fontId="23" fillId="19" borderId="11" xfId="1" applyNumberFormat="1" applyFont="1" applyFill="1" applyBorder="1" applyAlignment="1" applyProtection="1"/>
    <xf numFmtId="165" fontId="0" fillId="19" borderId="15" xfId="1" applyFont="1" applyFill="1" applyBorder="1" applyAlignment="1" applyProtection="1"/>
    <xf numFmtId="0" fontId="0" fillId="24" borderId="0" xfId="0" applyFill="1" applyAlignment="1">
      <alignment horizontal="right"/>
    </xf>
    <xf numFmtId="0" fontId="0" fillId="24" borderId="0" xfId="0" applyFill="1"/>
    <xf numFmtId="166" fontId="0" fillId="24" borderId="0" xfId="1" applyNumberFormat="1" applyFont="1" applyFill="1" applyBorder="1" applyAlignment="1" applyProtection="1"/>
    <xf numFmtId="3" fontId="0" fillId="24" borderId="0" xfId="0" applyNumberFormat="1" applyFill="1"/>
    <xf numFmtId="172" fontId="20" fillId="24" borderId="15" xfId="0" applyNumberFormat="1" applyFont="1" applyFill="1" applyBorder="1" applyAlignment="1">
      <alignment horizontal="right" vertical="center"/>
    </xf>
    <xf numFmtId="172" fontId="20" fillId="24" borderId="15" xfId="0" applyNumberFormat="1" applyFont="1" applyFill="1" applyBorder="1" applyAlignment="1">
      <alignment vertical="center"/>
    </xf>
    <xf numFmtId="172" fontId="20" fillId="24" borderId="11" xfId="0" applyNumberFormat="1" applyFont="1" applyFill="1" applyBorder="1" applyAlignment="1">
      <alignment vertical="center"/>
    </xf>
    <xf numFmtId="172" fontId="20" fillId="24" borderId="14" xfId="0" applyNumberFormat="1" applyFont="1" applyFill="1" applyBorder="1" applyAlignment="1">
      <alignment vertical="center"/>
    </xf>
    <xf numFmtId="172" fontId="0" fillId="24" borderId="0" xfId="0" applyNumberFormat="1" applyFill="1"/>
    <xf numFmtId="172" fontId="20" fillId="24" borderId="0" xfId="0" applyNumberFormat="1" applyFont="1" applyFill="1" applyBorder="1" applyAlignment="1">
      <alignment horizontal="center" vertical="center"/>
    </xf>
    <xf numFmtId="174" fontId="20" fillId="24" borderId="0" xfId="0" applyNumberFormat="1" applyFont="1" applyFill="1" applyBorder="1" applyAlignment="1">
      <alignment horizontal="center" vertical="center"/>
    </xf>
    <xf numFmtId="173" fontId="20" fillId="24" borderId="0" xfId="0" applyNumberFormat="1" applyFont="1" applyFill="1" applyBorder="1" applyAlignment="1">
      <alignment horizontal="center" vertical="center"/>
    </xf>
    <xf numFmtId="172" fontId="20" fillId="24" borderId="0" xfId="0" applyNumberFormat="1" applyFont="1" applyFill="1" applyBorder="1" applyAlignment="1">
      <alignment vertical="center"/>
    </xf>
    <xf numFmtId="174" fontId="20" fillId="24" borderId="0" xfId="0" applyNumberFormat="1" applyFont="1" applyFill="1" applyBorder="1" applyAlignment="1">
      <alignment vertical="center"/>
    </xf>
    <xf numFmtId="173" fontId="20" fillId="24" borderId="0" xfId="0" applyNumberFormat="1" applyFont="1" applyFill="1" applyBorder="1" applyAlignment="1">
      <alignment vertical="center"/>
    </xf>
    <xf numFmtId="164" fontId="20" fillId="26" borderId="15" xfId="0" applyNumberFormat="1" applyFont="1" applyFill="1" applyBorder="1" applyAlignment="1">
      <alignment horizontal="center" vertical="center" wrapText="1"/>
    </xf>
    <xf numFmtId="0" fontId="0" fillId="25" borderId="15" xfId="0" applyFont="1" applyFill="1" applyBorder="1"/>
    <xf numFmtId="166" fontId="23" fillId="27" borderId="15" xfId="1" applyNumberFormat="1" applyFont="1" applyFill="1" applyBorder="1" applyAlignment="1" applyProtection="1"/>
    <xf numFmtId="0" fontId="22" fillId="26" borderId="15" xfId="0" applyFont="1" applyFill="1" applyBorder="1" applyAlignment="1">
      <alignment horizontal="center" vertical="center" wrapText="1"/>
    </xf>
    <xf numFmtId="0" fontId="36" fillId="0" borderId="15" xfId="0" applyFont="1" applyBorder="1"/>
    <xf numFmtId="0" fontId="22" fillId="27" borderId="15" xfId="0" applyFont="1" applyFill="1" applyBorder="1" applyAlignment="1">
      <alignment horizontal="center" vertical="center" wrapText="1"/>
    </xf>
    <xf numFmtId="0" fontId="36" fillId="27" borderId="15" xfId="0" applyFont="1" applyFill="1" applyBorder="1" applyAlignment="1">
      <alignment horizontal="center" vertical="center" wrapText="1"/>
    </xf>
    <xf numFmtId="0" fontId="23" fillId="27" borderId="15" xfId="0" applyFont="1" applyFill="1" applyBorder="1"/>
    <xf numFmtId="0" fontId="13" fillId="27" borderId="15" xfId="0" applyFont="1" applyFill="1" applyBorder="1"/>
    <xf numFmtId="166" fontId="20" fillId="25" borderId="0" xfId="1" applyNumberFormat="1" applyFont="1" applyFill="1" applyBorder="1" applyAlignment="1" applyProtection="1"/>
    <xf numFmtId="166" fontId="23" fillId="26" borderId="18" xfId="1" applyNumberFormat="1" applyFont="1" applyFill="1" applyBorder="1" applyAlignment="1" applyProtection="1"/>
    <xf numFmtId="166" fontId="23" fillId="26" borderId="23" xfId="1" applyNumberFormat="1" applyFont="1" applyFill="1" applyBorder="1" applyAlignment="1" applyProtection="1"/>
    <xf numFmtId="0" fontId="22" fillId="26" borderId="15" xfId="0" applyFont="1" applyFill="1" applyBorder="1" applyAlignment="1">
      <alignment wrapText="1"/>
    </xf>
    <xf numFmtId="0" fontId="22" fillId="26" borderId="0" xfId="0" applyFont="1" applyFill="1" applyBorder="1" applyAlignment="1">
      <alignment wrapText="1"/>
    </xf>
    <xf numFmtId="166" fontId="23" fillId="26" borderId="15" xfId="1" applyNumberFormat="1" applyFont="1" applyFill="1" applyBorder="1" applyAlignment="1" applyProtection="1"/>
    <xf numFmtId="165" fontId="23" fillId="26" borderId="23" xfId="1" applyFont="1" applyFill="1" applyBorder="1" applyAlignment="1" applyProtection="1"/>
    <xf numFmtId="0" fontId="22" fillId="25" borderId="11" xfId="0" applyFont="1" applyFill="1" applyBorder="1" applyAlignment="1">
      <alignment horizontal="left"/>
    </xf>
    <xf numFmtId="0" fontId="22" fillId="25" borderId="12" xfId="0" applyFont="1" applyFill="1" applyBorder="1" applyAlignment="1">
      <alignment horizontal="center"/>
    </xf>
    <xf numFmtId="0" fontId="22" fillId="26" borderId="15" xfId="0" applyFont="1" applyFill="1" applyBorder="1" applyAlignment="1">
      <alignment horizontal="center"/>
    </xf>
    <xf numFmtId="0" fontId="22" fillId="26" borderId="15" xfId="0" applyFont="1" applyFill="1" applyBorder="1"/>
    <xf numFmtId="166" fontId="20" fillId="26" borderId="0" xfId="1" applyNumberFormat="1" applyFont="1" applyFill="1" applyBorder="1" applyAlignment="1" applyProtection="1"/>
    <xf numFmtId="177" fontId="22" fillId="26" borderId="11" xfId="1" applyNumberFormat="1" applyFont="1" applyFill="1" applyBorder="1" applyAlignment="1" applyProtection="1"/>
    <xf numFmtId="165" fontId="0" fillId="26" borderId="15" xfId="1" applyFont="1" applyFill="1" applyBorder="1" applyAlignment="1" applyProtection="1"/>
    <xf numFmtId="0" fontId="22" fillId="25" borderId="0" xfId="0" applyFont="1" applyFill="1" applyBorder="1" applyAlignment="1">
      <alignment horizontal="left" vertical="center" wrapText="1"/>
    </xf>
    <xf numFmtId="0" fontId="22" fillId="25" borderId="0" xfId="0" applyFont="1" applyFill="1" applyBorder="1"/>
    <xf numFmtId="0" fontId="18" fillId="25" borderId="11" xfId="0" applyFont="1" applyFill="1" applyBorder="1" applyAlignment="1"/>
    <xf numFmtId="0" fontId="18" fillId="25" borderId="14" xfId="0" applyFont="1" applyFill="1" applyBorder="1" applyAlignment="1"/>
    <xf numFmtId="166" fontId="22" fillId="26" borderId="11" xfId="1" applyNumberFormat="1" applyFont="1" applyFill="1" applyBorder="1" applyAlignment="1" applyProtection="1"/>
    <xf numFmtId="0" fontId="18" fillId="26" borderId="14" xfId="0" applyFont="1" applyFill="1" applyBorder="1" applyAlignment="1"/>
    <xf numFmtId="0" fontId="18" fillId="26" borderId="12" xfId="0" applyFont="1" applyFill="1" applyBorder="1" applyAlignment="1"/>
    <xf numFmtId="0" fontId="18" fillId="26" borderId="12" xfId="0" applyFont="1" applyFill="1" applyBorder="1" applyAlignment="1">
      <alignment horizontal="left"/>
    </xf>
    <xf numFmtId="166" fontId="0" fillId="26" borderId="15" xfId="1" applyNumberFormat="1" applyFont="1" applyFill="1" applyBorder="1" applyAlignment="1" applyProtection="1"/>
    <xf numFmtId="168" fontId="35" fillId="21" borderId="15" xfId="0" applyNumberFormat="1" applyFont="1" applyFill="1" applyBorder="1" applyAlignment="1">
      <alignment vertical="center"/>
    </xf>
    <xf numFmtId="170" fontId="35" fillId="21" borderId="15" xfId="0" applyNumberFormat="1" applyFont="1" applyFill="1" applyBorder="1" applyAlignment="1">
      <alignment vertical="center"/>
    </xf>
    <xf numFmtId="169" fontId="35" fillId="0" borderId="15" xfId="0" applyNumberFormat="1" applyFont="1" applyFill="1" applyBorder="1" applyAlignment="1">
      <alignment vertical="center"/>
    </xf>
    <xf numFmtId="168" fontId="35" fillId="0" borderId="15" xfId="0" applyNumberFormat="1" applyFont="1" applyFill="1" applyBorder="1" applyAlignment="1">
      <alignment horizontal="right" vertical="center"/>
    </xf>
    <xf numFmtId="170" fontId="35" fillId="0" borderId="15" xfId="0" applyNumberFormat="1" applyFont="1" applyFill="1" applyBorder="1" applyAlignment="1">
      <alignment vertical="center"/>
    </xf>
    <xf numFmtId="170" fontId="35" fillId="0" borderId="15" xfId="0" applyNumberFormat="1" applyFont="1" applyFill="1" applyBorder="1" applyAlignment="1">
      <alignment horizontal="center" vertical="center"/>
    </xf>
    <xf numFmtId="166" fontId="35" fillId="0" borderId="15" xfId="1" applyNumberFormat="1" applyFont="1" applyFill="1" applyBorder="1" applyAlignment="1" applyProtection="1"/>
    <xf numFmtId="165" fontId="35" fillId="0" borderId="15" xfId="1" applyFont="1" applyFill="1" applyBorder="1" applyAlignment="1" applyProtection="1"/>
    <xf numFmtId="168" fontId="38" fillId="0" borderId="15" xfId="0" applyNumberFormat="1" applyFont="1" applyFill="1" applyBorder="1" applyAlignment="1">
      <alignment vertical="center"/>
    </xf>
    <xf numFmtId="168" fontId="38" fillId="0" borderId="15" xfId="0" applyNumberFormat="1" applyFont="1" applyFill="1" applyBorder="1" applyAlignment="1">
      <alignment horizontal="center" vertical="center"/>
    </xf>
    <xf numFmtId="168" fontId="38" fillId="22" borderId="15" xfId="0" applyNumberFormat="1" applyFont="1" applyFill="1" applyBorder="1" applyAlignment="1">
      <alignment vertical="center"/>
    </xf>
    <xf numFmtId="171" fontId="38" fillId="0" borderId="0" xfId="0" applyNumberFormat="1" applyFont="1" applyBorder="1" applyAlignment="1">
      <alignment vertical="center"/>
    </xf>
    <xf numFmtId="0" fontId="39" fillId="0" borderId="0" xfId="0" applyFont="1"/>
    <xf numFmtId="165" fontId="39" fillId="0" borderId="15" xfId="1" applyFont="1" applyFill="1" applyBorder="1" applyAlignment="1" applyProtection="1"/>
    <xf numFmtId="171" fontId="38" fillId="0" borderId="0" xfId="0" applyNumberFormat="1" applyFont="1" applyFill="1" applyBorder="1" applyAlignment="1">
      <alignment vertical="center"/>
    </xf>
    <xf numFmtId="0" fontId="39" fillId="0" borderId="0" xfId="0" applyFont="1" applyFill="1"/>
    <xf numFmtId="166" fontId="0" fillId="0" borderId="0" xfId="0" applyNumberFormat="1"/>
    <xf numFmtId="180" fontId="23" fillId="19" borderId="15" xfId="1" applyNumberFormat="1" applyFont="1" applyFill="1" applyBorder="1" applyAlignment="1" applyProtection="1"/>
    <xf numFmtId="165" fontId="0" fillId="0" borderId="15" xfId="1" applyFont="1" applyFill="1" applyBorder="1" applyAlignment="1" applyProtection="1"/>
    <xf numFmtId="175" fontId="4" fillId="20" borderId="15" xfId="1" applyNumberFormat="1" applyFont="1" applyFill="1" applyBorder="1" applyAlignment="1" applyProtection="1">
      <alignment vertical="center"/>
    </xf>
    <xf numFmtId="0" fontId="0" fillId="19" borderId="11" xfId="0" applyFont="1" applyFill="1" applyBorder="1" applyAlignment="1">
      <alignment horizontal="center" vertical="center"/>
    </xf>
    <xf numFmtId="0" fontId="16" fillId="18" borderId="0" xfId="0" applyFont="1" applyFill="1" applyBorder="1" applyAlignment="1">
      <alignment horizontal="center"/>
    </xf>
    <xf numFmtId="0" fontId="18" fillId="18" borderId="10" xfId="0" applyFont="1" applyFill="1" applyBorder="1" applyAlignment="1">
      <alignment horizontal="center" vertical="center"/>
    </xf>
    <xf numFmtId="0" fontId="0" fillId="19" borderId="11" xfId="0" applyFont="1" applyFill="1" applyBorder="1" applyAlignment="1">
      <alignment horizontal="center" vertical="center" wrapText="1"/>
    </xf>
    <xf numFmtId="0" fontId="0" fillId="19" borderId="14" xfId="0" applyFont="1" applyFill="1" applyBorder="1" applyAlignment="1">
      <alignment horizontal="center" vertical="center"/>
    </xf>
    <xf numFmtId="0" fontId="18" fillId="23" borderId="16" xfId="0" applyFont="1" applyFill="1" applyBorder="1" applyAlignment="1">
      <alignment horizontal="center" vertical="center" wrapText="1"/>
    </xf>
    <xf numFmtId="0" fontId="17" fillId="23" borderId="0" xfId="0" applyFont="1" applyFill="1" applyBorder="1" applyAlignment="1">
      <alignment horizontal="left"/>
    </xf>
    <xf numFmtId="0" fontId="30" fillId="18" borderId="0" xfId="0" applyFont="1" applyFill="1" applyBorder="1" applyAlignment="1">
      <alignment horizontal="center" vertical="center"/>
    </xf>
    <xf numFmtId="0" fontId="18" fillId="22" borderId="0" xfId="0" applyFont="1" applyFill="1" applyBorder="1" applyAlignment="1">
      <alignment horizontal="center" vertical="center"/>
    </xf>
    <xf numFmtId="0" fontId="18" fillId="23" borderId="0" xfId="0" applyFont="1" applyFill="1" applyBorder="1" applyAlignment="1">
      <alignment horizontal="center" vertical="center" wrapText="1"/>
    </xf>
    <xf numFmtId="0" fontId="18" fillId="23" borderId="0" xfId="0" applyFont="1" applyFill="1" applyBorder="1" applyAlignment="1">
      <alignment horizontal="center" vertical="center"/>
    </xf>
    <xf numFmtId="164" fontId="23" fillId="18" borderId="15" xfId="0" applyNumberFormat="1" applyFont="1" applyFill="1" applyBorder="1" applyAlignment="1">
      <alignment horizontal="center" vertical="center"/>
    </xf>
    <xf numFmtId="1" fontId="20" fillId="18" borderId="15" xfId="0" applyNumberFormat="1" applyFont="1" applyFill="1" applyBorder="1" applyAlignment="1">
      <alignment horizontal="left" vertical="center"/>
    </xf>
    <xf numFmtId="1" fontId="20" fillId="18" borderId="15" xfId="0" applyNumberFormat="1" applyFont="1" applyFill="1" applyBorder="1" applyAlignment="1">
      <alignment horizontal="center" vertical="center"/>
    </xf>
    <xf numFmtId="0" fontId="0" fillId="18" borderId="15" xfId="0" applyFont="1" applyFill="1" applyBorder="1" applyAlignment="1">
      <alignment horizontal="center"/>
    </xf>
    <xf numFmtId="1" fontId="20" fillId="18" borderId="15" xfId="0" applyNumberFormat="1" applyFont="1" applyFill="1" applyBorder="1" applyAlignment="1">
      <alignment horizontal="center" vertical="center" wrapText="1"/>
    </xf>
    <xf numFmtId="164" fontId="21" fillId="18" borderId="15" xfId="0" applyNumberFormat="1" applyFont="1" applyFill="1" applyBorder="1" applyAlignment="1">
      <alignment horizontal="center" vertical="center"/>
    </xf>
    <xf numFmtId="166" fontId="22" fillId="18" borderId="15" xfId="1" applyNumberFormat="1" applyFont="1" applyFill="1" applyBorder="1" applyAlignment="1" applyProtection="1">
      <alignment horizontal="left"/>
    </xf>
    <xf numFmtId="166" fontId="20" fillId="19" borderId="15" xfId="1" applyNumberFormat="1" applyFont="1" applyFill="1" applyBorder="1" applyAlignment="1" applyProtection="1">
      <alignment horizontal="left" vertical="center"/>
    </xf>
    <xf numFmtId="166" fontId="20" fillId="19" borderId="11" xfId="1" applyNumberFormat="1" applyFont="1" applyFill="1" applyBorder="1" applyAlignment="1" applyProtection="1">
      <alignment horizontal="left" vertical="center"/>
    </xf>
    <xf numFmtId="0" fontId="0" fillId="0" borderId="17" xfId="0" applyBorder="1" applyAlignment="1">
      <alignment horizontal="center"/>
    </xf>
    <xf numFmtId="166" fontId="22" fillId="19" borderId="15" xfId="1" applyNumberFormat="1" applyFont="1" applyFill="1" applyBorder="1" applyAlignment="1" applyProtection="1">
      <alignment horizontal="center"/>
    </xf>
    <xf numFmtId="164" fontId="21" fillId="18" borderId="18" xfId="0" applyNumberFormat="1" applyFont="1" applyFill="1" applyBorder="1" applyAlignment="1">
      <alignment horizontal="center" vertical="center"/>
    </xf>
    <xf numFmtId="166" fontId="23" fillId="19" borderId="15" xfId="1" applyNumberFormat="1" applyFont="1" applyFill="1" applyBorder="1" applyAlignment="1" applyProtection="1">
      <alignment horizontal="center"/>
    </xf>
    <xf numFmtId="166" fontId="23" fillId="19" borderId="11" xfId="1" applyNumberFormat="1" applyFont="1" applyFill="1" applyBorder="1" applyAlignment="1" applyProtection="1">
      <alignment horizontal="center"/>
    </xf>
    <xf numFmtId="165" fontId="23" fillId="26" borderId="12" xfId="1" applyFont="1" applyFill="1" applyBorder="1" applyAlignment="1" applyProtection="1">
      <alignment horizontal="center"/>
    </xf>
    <xf numFmtId="165" fontId="23" fillId="19" borderId="12" xfId="1" applyFont="1" applyFill="1" applyBorder="1" applyAlignment="1" applyProtection="1">
      <alignment horizontal="center"/>
    </xf>
    <xf numFmtId="164" fontId="21" fillId="25" borderId="18" xfId="0" applyNumberFormat="1" applyFont="1" applyFill="1" applyBorder="1" applyAlignment="1">
      <alignment horizontal="center" vertical="center"/>
    </xf>
    <xf numFmtId="165" fontId="23" fillId="19" borderId="12" xfId="1" applyFont="1" applyFill="1" applyBorder="1" applyAlignment="1" applyProtection="1">
      <alignment horizontal="right"/>
    </xf>
    <xf numFmtId="164" fontId="21" fillId="18" borderId="22" xfId="0" applyNumberFormat="1" applyFont="1" applyFill="1" applyBorder="1" applyAlignment="1">
      <alignment horizontal="center" vertical="center"/>
    </xf>
    <xf numFmtId="164" fontId="21" fillId="18" borderId="15" xfId="0" applyNumberFormat="1" applyFont="1" applyFill="1" applyBorder="1" applyAlignment="1">
      <alignment horizontal="left" vertical="center"/>
    </xf>
    <xf numFmtId="164" fontId="21" fillId="18" borderId="23" xfId="0" applyNumberFormat="1" applyFont="1" applyFill="1" applyBorder="1" applyAlignment="1">
      <alignment horizontal="left" vertical="center"/>
    </xf>
    <xf numFmtId="166" fontId="21" fillId="18" borderId="16" xfId="1" applyNumberFormat="1" applyFont="1" applyFill="1" applyBorder="1" applyAlignment="1" applyProtection="1">
      <alignment horizontal="left" vertical="center"/>
    </xf>
    <xf numFmtId="164" fontId="21" fillId="18" borderId="13" xfId="0" applyNumberFormat="1" applyFont="1" applyFill="1" applyBorder="1" applyAlignment="1">
      <alignment horizontal="center" vertical="center"/>
    </xf>
    <xf numFmtId="164" fontId="21" fillId="18" borderId="16" xfId="0" applyNumberFormat="1" applyFont="1" applyFill="1" applyBorder="1" applyAlignment="1">
      <alignment horizontal="left" vertical="center"/>
    </xf>
    <xf numFmtId="164" fontId="21" fillId="18" borderId="0" xfId="0" applyNumberFormat="1" applyFont="1" applyFill="1" applyBorder="1" applyAlignment="1">
      <alignment horizontal="left" vertical="center"/>
    </xf>
    <xf numFmtId="164" fontId="20" fillId="19" borderId="24" xfId="0" applyNumberFormat="1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18" borderId="10" xfId="0" applyFont="1" applyFill="1" applyBorder="1" applyAlignment="1">
      <alignment horizontal="center"/>
    </xf>
    <xf numFmtId="166" fontId="20" fillId="18" borderId="16" xfId="1" applyNumberFormat="1" applyFont="1" applyFill="1" applyBorder="1" applyAlignment="1" applyProtection="1">
      <alignment horizontal="left"/>
    </xf>
    <xf numFmtId="166" fontId="21" fillId="19" borderId="15" xfId="1" applyNumberFormat="1" applyFont="1" applyFill="1" applyBorder="1" applyAlignment="1" applyProtection="1">
      <alignment horizontal="center"/>
    </xf>
    <xf numFmtId="166" fontId="22" fillId="18" borderId="15" xfId="1" applyNumberFormat="1" applyFont="1" applyFill="1" applyBorder="1" applyAlignment="1" applyProtection="1">
      <alignment horizontal="center"/>
    </xf>
    <xf numFmtId="0" fontId="24" fillId="12" borderId="25" xfId="0" applyFont="1" applyFill="1" applyBorder="1" applyAlignment="1">
      <alignment horizontal="center" vertical="center" wrapText="1"/>
    </xf>
    <xf numFmtId="0" fontId="22" fillId="19" borderId="26" xfId="0" applyFont="1" applyFill="1" applyBorder="1" applyAlignment="1">
      <alignment wrapText="1"/>
    </xf>
    <xf numFmtId="0" fontId="22" fillId="19" borderId="26" xfId="0" applyFont="1" applyFill="1" applyBorder="1" applyAlignment="1">
      <alignment horizontal="left" wrapText="1"/>
    </xf>
    <xf numFmtId="0" fontId="22" fillId="21" borderId="26" xfId="0" applyFont="1" applyFill="1" applyBorder="1" applyAlignment="1">
      <alignment wrapText="1"/>
    </xf>
    <xf numFmtId="0" fontId="22" fillId="18" borderId="26" xfId="0" applyFont="1" applyFill="1" applyBorder="1" applyAlignment="1">
      <alignment wrapText="1"/>
    </xf>
    <xf numFmtId="0" fontId="23" fillId="18" borderId="26" xfId="0" applyFont="1" applyFill="1" applyBorder="1" applyAlignment="1">
      <alignment wrapText="1"/>
    </xf>
    <xf numFmtId="166" fontId="21" fillId="19" borderId="11" xfId="1" applyNumberFormat="1" applyFont="1" applyFill="1" applyBorder="1" applyAlignment="1" applyProtection="1">
      <alignment horizontal="center"/>
    </xf>
    <xf numFmtId="0" fontId="22" fillId="0" borderId="15" xfId="0" applyFont="1" applyBorder="1" applyAlignment="1">
      <alignment horizontal="center" vertical="center" wrapText="1"/>
    </xf>
    <xf numFmtId="0" fontId="22" fillId="19" borderId="15" xfId="0" applyFont="1" applyFill="1" applyBorder="1" applyAlignment="1">
      <alignment horizontal="center" vertical="center" wrapText="1"/>
    </xf>
    <xf numFmtId="0" fontId="0" fillId="19" borderId="15" xfId="0" applyFont="1" applyFill="1" applyBorder="1" applyAlignment="1">
      <alignment horizontal="center" vertical="center" wrapText="1"/>
    </xf>
    <xf numFmtId="166" fontId="21" fillId="26" borderId="0" xfId="1" applyNumberFormat="1" applyFont="1" applyFill="1" applyBorder="1" applyAlignment="1" applyProtection="1">
      <alignment horizontal="center"/>
    </xf>
    <xf numFmtId="164" fontId="29" fillId="18" borderId="23" xfId="0" applyNumberFormat="1" applyFont="1" applyFill="1" applyBorder="1" applyAlignment="1">
      <alignment horizontal="center" vertical="center"/>
    </xf>
    <xf numFmtId="164" fontId="29" fillId="18" borderId="18" xfId="0" applyNumberFormat="1" applyFont="1" applyFill="1" applyBorder="1" applyAlignment="1">
      <alignment horizontal="center" vertical="center"/>
    </xf>
    <xf numFmtId="164" fontId="29" fillId="18" borderId="15" xfId="0" applyNumberFormat="1" applyFont="1" applyFill="1" applyBorder="1" applyAlignment="1">
      <alignment horizontal="center" vertical="center"/>
    </xf>
    <xf numFmtId="164" fontId="29" fillId="18" borderId="11" xfId="0" applyNumberFormat="1" applyFont="1" applyFill="1" applyBorder="1" applyAlignment="1">
      <alignment horizontal="center" vertical="center"/>
    </xf>
    <xf numFmtId="164" fontId="29" fillId="18" borderId="12" xfId="0" applyNumberFormat="1" applyFont="1" applyFill="1" applyBorder="1" applyAlignment="1">
      <alignment horizontal="center" vertical="center"/>
    </xf>
    <xf numFmtId="164" fontId="29" fillId="25" borderId="15" xfId="0" applyNumberFormat="1" applyFont="1" applyFill="1" applyBorder="1" applyAlignment="1">
      <alignment horizontal="center" vertical="center"/>
    </xf>
    <xf numFmtId="164" fontId="29" fillId="25" borderId="23" xfId="0" applyNumberFormat="1" applyFont="1" applyFill="1" applyBorder="1" applyAlignment="1">
      <alignment horizontal="center" vertical="center"/>
    </xf>
    <xf numFmtId="164" fontId="29" fillId="25" borderId="18" xfId="0" applyNumberFormat="1" applyFont="1" applyFill="1" applyBorder="1" applyAlignment="1">
      <alignment horizontal="center" vertical="center"/>
    </xf>
    <xf numFmtId="164" fontId="21" fillId="25" borderId="11" xfId="0" applyNumberFormat="1" applyFont="1" applyFill="1" applyBorder="1" applyAlignment="1">
      <alignment horizontal="center" vertical="center"/>
    </xf>
    <xf numFmtId="164" fontId="21" fillId="25" borderId="14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27" borderId="15" xfId="0" applyFont="1" applyFill="1" applyBorder="1" applyAlignment="1">
      <alignment horizontal="center" vertical="center" wrapText="1"/>
    </xf>
    <xf numFmtId="164" fontId="21" fillId="25" borderId="12" xfId="0" applyNumberFormat="1" applyFont="1" applyFill="1" applyBorder="1" applyAlignment="1">
      <alignment horizontal="center" vertical="center"/>
    </xf>
    <xf numFmtId="164" fontId="21" fillId="25" borderId="15" xfId="0" applyNumberFormat="1" applyFont="1" applyFill="1" applyBorder="1" applyAlignment="1">
      <alignment horizontal="center" vertical="center"/>
    </xf>
    <xf numFmtId="0" fontId="20" fillId="19" borderId="15" xfId="29" applyFont="1" applyFill="1" applyBorder="1" applyAlignment="1">
      <alignment horizontal="left" vertical="center" wrapText="1"/>
    </xf>
    <xf numFmtId="0" fontId="18" fillId="18" borderId="15" xfId="0" applyFont="1" applyFill="1" applyBorder="1" applyAlignment="1">
      <alignment horizontal="left"/>
    </xf>
    <xf numFmtId="0" fontId="20" fillId="0" borderId="15" xfId="29" applyFont="1" applyBorder="1" applyAlignment="1">
      <alignment horizontal="center" vertical="center" wrapText="1"/>
    </xf>
    <xf numFmtId="0" fontId="20" fillId="19" borderId="15" xfId="29" applyFont="1" applyFill="1" applyBorder="1" applyAlignment="1"/>
    <xf numFmtId="0" fontId="22" fillId="25" borderId="15" xfId="0" applyFont="1" applyFill="1" applyBorder="1" applyAlignment="1"/>
    <xf numFmtId="0" fontId="22" fillId="25" borderId="15" xfId="0" applyFont="1" applyFill="1" applyBorder="1" applyAlignment="1">
      <alignment horizontal="left" vertical="center" wrapText="1"/>
    </xf>
    <xf numFmtId="166" fontId="23" fillId="26" borderId="29" xfId="1" applyNumberFormat="1" applyFont="1" applyFill="1" applyBorder="1" applyAlignment="1" applyProtection="1">
      <alignment horizontal="center"/>
    </xf>
    <xf numFmtId="0" fontId="18" fillId="25" borderId="11" xfId="0" applyFont="1" applyFill="1" applyBorder="1" applyAlignment="1">
      <alignment horizontal="left"/>
    </xf>
    <xf numFmtId="166" fontId="23" fillId="26" borderId="30" xfId="1" applyNumberFormat="1" applyFont="1" applyFill="1" applyBorder="1" applyAlignment="1" applyProtection="1">
      <alignment horizontal="center"/>
    </xf>
    <xf numFmtId="0" fontId="18" fillId="25" borderId="0" xfId="0" applyFont="1" applyFill="1" applyBorder="1" applyAlignment="1">
      <alignment horizontal="left"/>
    </xf>
    <xf numFmtId="166" fontId="23" fillId="26" borderId="15" xfId="1" applyNumberFormat="1" applyFont="1" applyFill="1" applyBorder="1" applyAlignment="1" applyProtection="1">
      <alignment horizontal="center"/>
    </xf>
    <xf numFmtId="0" fontId="22" fillId="25" borderId="15" xfId="0" applyFont="1" applyFill="1" applyBorder="1" applyAlignment="1">
      <alignment wrapText="1"/>
    </xf>
    <xf numFmtId="0" fontId="22" fillId="25" borderId="17" xfId="0" applyFont="1" applyFill="1" applyBorder="1" applyAlignment="1">
      <alignment horizontal="center" vertical="center" wrapText="1"/>
    </xf>
    <xf numFmtId="166" fontId="20" fillId="25" borderId="16" xfId="1" applyNumberFormat="1" applyFont="1" applyFill="1" applyBorder="1" applyAlignment="1" applyProtection="1">
      <alignment horizontal="left"/>
    </xf>
    <xf numFmtId="0" fontId="22" fillId="18" borderId="24" xfId="0" applyFont="1" applyFill="1" applyBorder="1" applyAlignment="1">
      <alignment horizontal="left" vertical="center"/>
    </xf>
    <xf numFmtId="0" fontId="22" fillId="18" borderId="30" xfId="0" applyFont="1" applyFill="1" applyBorder="1" applyAlignment="1">
      <alignment horizontal="left" vertical="center"/>
    </xf>
    <xf numFmtId="0" fontId="22" fillId="18" borderId="13" xfId="0" applyFont="1" applyFill="1" applyBorder="1" applyAlignment="1">
      <alignment horizontal="left" vertical="center"/>
    </xf>
    <xf numFmtId="0" fontId="22" fillId="18" borderId="29" xfId="0" applyFont="1" applyFill="1" applyBorder="1" applyAlignment="1">
      <alignment horizontal="left" vertical="center"/>
    </xf>
    <xf numFmtId="166" fontId="22" fillId="19" borderId="15" xfId="1" applyNumberFormat="1" applyFont="1" applyFill="1" applyBorder="1" applyAlignment="1" applyProtection="1">
      <alignment horizontal="left"/>
    </xf>
    <xf numFmtId="0" fontId="21" fillId="18" borderId="15" xfId="0" applyFont="1" applyFill="1" applyBorder="1" applyAlignment="1">
      <alignment horizontal="center"/>
    </xf>
    <xf numFmtId="0" fontId="22" fillId="18" borderId="15" xfId="0" applyFont="1" applyFill="1" applyBorder="1" applyAlignment="1"/>
    <xf numFmtId="0" fontId="22" fillId="18" borderId="15" xfId="0" applyFont="1" applyFill="1" applyBorder="1" applyAlignment="1">
      <alignment vertical="center"/>
    </xf>
    <xf numFmtId="166" fontId="20" fillId="18" borderId="16" xfId="1" applyNumberFormat="1" applyFont="1" applyFill="1" applyBorder="1" applyAlignment="1" applyProtection="1">
      <alignment horizontal="left" vertical="center"/>
    </xf>
    <xf numFmtId="0" fontId="21" fillId="25" borderId="18" xfId="0" applyFont="1" applyFill="1" applyBorder="1" applyAlignment="1">
      <alignment horizontal="center"/>
    </xf>
    <xf numFmtId="0" fontId="22" fillId="25" borderId="15" xfId="0" applyFont="1" applyFill="1" applyBorder="1" applyAlignment="1">
      <alignment horizontal="left"/>
    </xf>
    <xf numFmtId="0" fontId="22" fillId="25" borderId="15" xfId="0" applyFont="1" applyFill="1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/>
    </xf>
    <xf numFmtId="0" fontId="18" fillId="25" borderId="15" xfId="0" applyFont="1" applyFill="1" applyBorder="1" applyAlignment="1">
      <alignment horizontal="left"/>
    </xf>
    <xf numFmtId="0" fontId="18" fillId="26" borderId="11" xfId="0" applyFont="1" applyFill="1" applyBorder="1" applyAlignment="1">
      <alignment horizontal="center"/>
    </xf>
    <xf numFmtId="0" fontId="18" fillId="26" borderId="14" xfId="0" applyFont="1" applyFill="1" applyBorder="1" applyAlignment="1">
      <alignment horizontal="center"/>
    </xf>
    <xf numFmtId="0" fontId="18" fillId="26" borderId="12" xfId="0" applyFont="1" applyFill="1" applyBorder="1" applyAlignment="1">
      <alignment horizontal="center"/>
    </xf>
    <xf numFmtId="0" fontId="21" fillId="25" borderId="13" xfId="0" applyFont="1" applyFill="1" applyBorder="1" applyAlignment="1">
      <alignment horizontal="center"/>
    </xf>
    <xf numFmtId="0" fontId="18" fillId="18" borderId="0" xfId="0" applyFont="1" applyFill="1" applyBorder="1" applyAlignment="1">
      <alignment horizontal="left"/>
    </xf>
    <xf numFmtId="0" fontId="22" fillId="18" borderId="12" xfId="0" applyFont="1" applyFill="1" applyBorder="1" applyAlignment="1">
      <alignment horizontal="center"/>
    </xf>
    <xf numFmtId="0" fontId="22" fillId="18" borderId="17" xfId="0" applyFont="1" applyFill="1" applyBorder="1" applyAlignment="1">
      <alignment horizontal="center" vertical="center" wrapText="1"/>
    </xf>
  </cellXfs>
  <cellStyles count="46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4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Coma" xfId="1" builtinId="3"/>
    <cellStyle name="Encabezado 4 2" xfId="25" xr:uid="{00000000-0005-0000-0000-000016000000}"/>
    <cellStyle name="Énfasis1 2" xfId="38" xr:uid="{00000000-0005-0000-0000-000017000000}"/>
    <cellStyle name="Énfasis2 2" xfId="39" xr:uid="{00000000-0005-0000-0000-000018000000}"/>
    <cellStyle name="Énfasis3 2" xfId="40" xr:uid="{00000000-0005-0000-0000-000019000000}"/>
    <cellStyle name="Énfasis4 2" xfId="41" xr:uid="{00000000-0005-0000-0000-00001A000000}"/>
    <cellStyle name="Énfasis5 2" xfId="42" xr:uid="{00000000-0005-0000-0000-00001B000000}"/>
    <cellStyle name="Énfasis6 2" xfId="43" xr:uid="{00000000-0005-0000-0000-00001C000000}"/>
    <cellStyle name="Entrada 2" xfId="26" xr:uid="{00000000-0005-0000-0000-00001D000000}"/>
    <cellStyle name="Excel_BuiltIn_Comma" xfId="44" xr:uid="{00000000-0005-0000-0000-00001E000000}"/>
    <cellStyle name="Hiperligazón" xfId="2" builtinId="8"/>
    <cellStyle name="Incorrecto 2" xfId="27" xr:uid="{00000000-0005-0000-0000-000020000000}"/>
    <cellStyle name="Neutral 2" xfId="28" xr:uid="{00000000-0005-0000-0000-000022000000}"/>
    <cellStyle name="Normal" xfId="0" builtinId="0"/>
    <cellStyle name="Normal 2" xfId="29" xr:uid="{00000000-0005-0000-0000-000024000000}"/>
    <cellStyle name="Normal 6" xfId="45" xr:uid="{00000000-0005-0000-0000-000025000000}"/>
    <cellStyle name="Notas 2" xfId="30" xr:uid="{00000000-0005-0000-0000-000026000000}"/>
    <cellStyle name="Salida 2" xfId="31" xr:uid="{00000000-0005-0000-0000-000027000000}"/>
    <cellStyle name="Texto de advertencia 2" xfId="32" xr:uid="{00000000-0005-0000-0000-000028000000}"/>
    <cellStyle name="Texto explicativo 2" xfId="33" xr:uid="{00000000-0005-0000-0000-000029000000}"/>
    <cellStyle name="Título 1 1" xfId="35" xr:uid="{00000000-0005-0000-0000-00002A000000}"/>
    <cellStyle name="Título 2 2" xfId="36" xr:uid="{00000000-0005-0000-0000-00002B000000}"/>
    <cellStyle name="Título 3 2" xfId="37" xr:uid="{00000000-0005-0000-0000-00002C000000}"/>
    <cellStyle name="Total 2" xfId="34" xr:uid="{00000000-0005-0000-0000-00002D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FFCC76"/>
      <rgbColor rgb="FF0000FF"/>
      <rgbColor rgb="FFC3E226"/>
      <rgbColor rgb="FFFF00FF"/>
      <rgbColor rgb="FFE2ED93"/>
      <rgbColor rgb="FF800000"/>
      <rgbColor rgb="FF008000"/>
      <rgbColor rgb="FF000080"/>
      <rgbColor rgb="FF808000"/>
      <rgbColor rgb="FF800080"/>
      <rgbColor rgb="FFFFD7A0"/>
      <rgbColor rgb="FFC0C0C0"/>
      <rgbColor rgb="FF808080"/>
      <rgbColor rgb="FF8CB496"/>
      <rgbColor rgb="FF993366"/>
      <rgbColor rgb="FFFFFFCC"/>
      <rgbColor rgb="FFD9D9D9"/>
      <rgbColor rgb="FF660066"/>
      <rgbColor rgb="FFFF8080"/>
      <rgbColor rgb="FF0563C1"/>
      <rgbColor rgb="FFCCCCFF"/>
      <rgbColor rgb="FF000080"/>
      <rgbColor rgb="FFFF00FF"/>
      <rgbColor rgb="FFFFC54B"/>
      <rgbColor rgb="FFFFDDAF"/>
      <rgbColor rgb="FF800080"/>
      <rgbColor rgb="FF800000"/>
      <rgbColor rgb="FF008080"/>
      <rgbColor rgb="FF0000FF"/>
      <rgbColor rgb="FFFFE2BF"/>
      <rgbColor rgb="FFFFE8CC"/>
      <rgbColor rgb="FFCCFFCC"/>
      <rgbColor rgb="FFFFFF99"/>
      <rgbColor rgb="FF99CCFF"/>
      <rgbColor rgb="FFFF99CC"/>
      <rgbColor rgb="FFCC99FF"/>
      <rgbColor rgb="FFFFD28A"/>
      <rgbColor rgb="FF3366FF"/>
      <rgbColor rgb="FF33CCCC"/>
      <rgbColor rgb="FF99CC00"/>
      <rgbColor rgb="FFFFBF00"/>
      <rgbColor rgb="FFE9AF00"/>
      <rgbColor rgb="FFD29E00"/>
      <rgbColor rgb="FF666699"/>
      <rgbColor rgb="FF969696"/>
      <rgbColor rgb="FF003366"/>
      <rgbColor rgb="FFB4C8B3"/>
      <rgbColor rgb="FF003300"/>
      <rgbColor rgb="FF333300"/>
      <rgbColor rgb="FFEFB94B"/>
      <rgbColor rgb="FFD9A94B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  <color rgb="FFF4B084"/>
      <color rgb="FFB4C8B3"/>
      <color rgb="FF8CB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64" name="_x0000_t202" hidden="1">
          <a:extLst>
            <a:ext uri="{FF2B5EF4-FFF2-40B4-BE49-F238E27FC236}">
              <a16:creationId xmlns:a16="http://schemas.microsoft.com/office/drawing/2014/main" id="{A3F8D800-F7C7-4583-ADEB-7FD258B4044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62" name="_x0000_t202" hidden="1">
          <a:extLst>
            <a:ext uri="{FF2B5EF4-FFF2-40B4-BE49-F238E27FC236}">
              <a16:creationId xmlns:a16="http://schemas.microsoft.com/office/drawing/2014/main" id="{3231D24B-B907-49AB-A0F1-ADC483F02B6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60" name="_x0000_t202" hidden="1">
          <a:extLst>
            <a:ext uri="{FF2B5EF4-FFF2-40B4-BE49-F238E27FC236}">
              <a16:creationId xmlns:a16="http://schemas.microsoft.com/office/drawing/2014/main" id="{E71BC35D-7539-46AE-B6F3-E8A547B4EBE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58" name="_x0000_t202" hidden="1">
          <a:extLst>
            <a:ext uri="{FF2B5EF4-FFF2-40B4-BE49-F238E27FC236}">
              <a16:creationId xmlns:a16="http://schemas.microsoft.com/office/drawing/2014/main" id="{F02EAB01-E5C5-4DF5-9235-22828300F18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56" name="_x0000_t202" hidden="1">
          <a:extLst>
            <a:ext uri="{FF2B5EF4-FFF2-40B4-BE49-F238E27FC236}">
              <a16:creationId xmlns:a16="http://schemas.microsoft.com/office/drawing/2014/main" id="{C0BFFE22-E883-48D7-9FB4-8BE3D7EED52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54" name="_x0000_t202" hidden="1">
          <a:extLst>
            <a:ext uri="{FF2B5EF4-FFF2-40B4-BE49-F238E27FC236}">
              <a16:creationId xmlns:a16="http://schemas.microsoft.com/office/drawing/2014/main" id="{3CBA5561-C640-4B5E-BA05-3DF675094A7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52" name="_x0000_t202" hidden="1">
          <a:extLst>
            <a:ext uri="{FF2B5EF4-FFF2-40B4-BE49-F238E27FC236}">
              <a16:creationId xmlns:a16="http://schemas.microsoft.com/office/drawing/2014/main" id="{2F8116E4-4435-4F25-92D5-7597B700F25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61B25F79-D44D-40A3-BB3B-B1F806B7DDA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" name="AutoShape 16">
          <a:extLst>
            <a:ext uri="{FF2B5EF4-FFF2-40B4-BE49-F238E27FC236}">
              <a16:creationId xmlns:a16="http://schemas.microsoft.com/office/drawing/2014/main" id="{0554F9DC-99E3-41DE-98B0-28DB7AE061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528A24C6-F717-40C2-B100-2A2E9D3BAB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4" name="AutoShape 12">
          <a:extLst>
            <a:ext uri="{FF2B5EF4-FFF2-40B4-BE49-F238E27FC236}">
              <a16:creationId xmlns:a16="http://schemas.microsoft.com/office/drawing/2014/main" id="{C4EA8217-D5F1-4B78-80E1-DDFCB85FFB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9A000AF0-7ADF-4B43-86E9-85D5FACB0A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DE1019C5-5B07-4FD0-B5CC-44672DE58B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52AE05AB-6302-4A23-B327-D3521CA9E6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3DEDE88D-BACC-4D1D-81AE-10A68B7FAF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F311244-976A-41C5-9C4B-21E504752B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0" name="AutoShape 16">
          <a:extLst>
            <a:ext uri="{FF2B5EF4-FFF2-40B4-BE49-F238E27FC236}">
              <a16:creationId xmlns:a16="http://schemas.microsoft.com/office/drawing/2014/main" id="{078A0939-9089-4AFF-906E-06FE5513D5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A640DE16-9867-4750-BC55-CBF0AB463A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2" name="AutoShape 12">
          <a:extLst>
            <a:ext uri="{FF2B5EF4-FFF2-40B4-BE49-F238E27FC236}">
              <a16:creationId xmlns:a16="http://schemas.microsoft.com/office/drawing/2014/main" id="{B969A409-ABAD-464E-83C4-DC1F8BCFB7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55C3174A-F4F0-415B-AB95-48D98DA3CA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4" name="AutoShape 8">
          <a:extLst>
            <a:ext uri="{FF2B5EF4-FFF2-40B4-BE49-F238E27FC236}">
              <a16:creationId xmlns:a16="http://schemas.microsoft.com/office/drawing/2014/main" id="{FB173A31-187F-4581-B8EA-99A5941DF4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5" name="AutoShape 6">
          <a:extLst>
            <a:ext uri="{FF2B5EF4-FFF2-40B4-BE49-F238E27FC236}">
              <a16:creationId xmlns:a16="http://schemas.microsoft.com/office/drawing/2014/main" id="{0640EF32-1274-407D-BE72-E4CFA76981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A50472D7-28A5-43D2-8C85-90012E0C3D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076987F-9AD2-4310-BA94-60B42B76BB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RUPOS\AGACAL_ANUARIO\10_ANUARIO%20ESTAD&#205;STICO%20AGARARIO_carpetas\4_Produtos%20de%20calidade\4%20Produtos%20%20calidade\Anuario%20datos%202021\CRaega\Estadisticas%20PE_Galicia_2021\02%20Superficies_2021%20-%20A%20CORU&#209;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RUPOS\AGACAL_ANUARIO\10_ANUARIO%20ESTAD&#205;STICO%20AGARARIO_carpetas\4_Produtos%20de%20calidade\4%20Produtos%20%20calidade\Anuario%20datos%202021\CRaega\Estadisticas%20PE_Galicia_2021\02%20Superficies_2021%20-%20LUG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RUPOS\AGACAL_ANUARIO\10_ANUARIO%20ESTAD&#205;STICO%20AGARARIO_carpetas\4_Produtos%20de%20calidade\4%20Produtos%20%20calidade\Anuario%20datos%202021\CRaega\Estadisticas%20PE_Galicia_2021\02%20Superficies_2021%20-%20OURENS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RUPOS\AGACAL_ANUARIO\10_ANUARIO%20ESTAD&#205;STICO%20AGARARIO_carpetas\4_Produtos%20de%20calidade\4%20Produtos%20%20calidade\Anuario%20datos%202021\CRaega\Estadisticas%20PE_Galicia_2021\02%20Superficies_2021%20-%20PONTEVED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9">
          <cell r="D9">
            <v>160.12639999999999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9">
          <cell r="D9">
            <v>291.96929999999998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9">
          <cell r="D9">
            <v>230.28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9">
          <cell r="D9">
            <v>83.080399999999997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selection sqref="A1:B1"/>
    </sheetView>
  </sheetViews>
  <sheetFormatPr defaultColWidth="11.42578125" defaultRowHeight="15" x14ac:dyDescent="0.25"/>
  <cols>
    <col min="1" max="1" width="43.85546875" customWidth="1"/>
    <col min="2" max="2" width="37.85546875" customWidth="1"/>
  </cols>
  <sheetData>
    <row r="1" spans="1:4" ht="18.75" x14ac:dyDescent="0.3">
      <c r="A1" s="250" t="s">
        <v>237</v>
      </c>
      <c r="B1" s="250"/>
    </row>
    <row r="2" spans="1:4" ht="18.75" x14ac:dyDescent="0.3">
      <c r="A2" s="1"/>
      <c r="B2" s="1"/>
    </row>
    <row r="3" spans="1:4" x14ac:dyDescent="0.25">
      <c r="B3" s="251" t="s">
        <v>0</v>
      </c>
    </row>
    <row r="4" spans="1:4" x14ac:dyDescent="0.25">
      <c r="B4" s="251"/>
    </row>
    <row r="5" spans="1:4" ht="15" customHeight="1" x14ac:dyDescent="0.25">
      <c r="A5" s="252" t="s">
        <v>1</v>
      </c>
      <c r="B5" s="92" t="s">
        <v>2</v>
      </c>
    </row>
    <row r="6" spans="1:4" x14ac:dyDescent="0.25">
      <c r="A6" s="252"/>
      <c r="B6" s="92" t="s">
        <v>3</v>
      </c>
    </row>
    <row r="7" spans="1:4" ht="6.75" customHeight="1" x14ac:dyDescent="0.25">
      <c r="A7" s="2"/>
      <c r="B7" s="3"/>
    </row>
    <row r="8" spans="1:4" x14ac:dyDescent="0.25">
      <c r="A8" s="253" t="s">
        <v>4</v>
      </c>
      <c r="B8" s="92" t="s">
        <v>5</v>
      </c>
    </row>
    <row r="9" spans="1:4" x14ac:dyDescent="0.25">
      <c r="A9" s="253"/>
      <c r="B9" s="92" t="s">
        <v>6</v>
      </c>
    </row>
    <row r="10" spans="1:4" x14ac:dyDescent="0.25">
      <c r="A10" s="253"/>
      <c r="B10" s="93" t="s">
        <v>7</v>
      </c>
    </row>
    <row r="11" spans="1:4" ht="5.25" customHeight="1" x14ac:dyDescent="0.25">
      <c r="A11" s="4"/>
      <c r="B11" s="3"/>
    </row>
    <row r="12" spans="1:4" x14ac:dyDescent="0.25">
      <c r="A12" s="249" t="s">
        <v>8</v>
      </c>
      <c r="B12" s="92" t="s">
        <v>9</v>
      </c>
      <c r="D12" s="5"/>
    </row>
    <row r="13" spans="1:4" x14ac:dyDescent="0.25">
      <c r="A13" s="249"/>
      <c r="B13" s="92" t="s">
        <v>10</v>
      </c>
    </row>
    <row r="14" spans="1:4" ht="5.25" customHeight="1" x14ac:dyDescent="0.25">
      <c r="A14" s="4"/>
      <c r="B14" s="3"/>
    </row>
    <row r="15" spans="1:4" x14ac:dyDescent="0.25">
      <c r="A15" s="94" t="s">
        <v>11</v>
      </c>
      <c r="B15" s="92" t="s">
        <v>12</v>
      </c>
    </row>
    <row r="16" spans="1:4" ht="7.5" customHeight="1" x14ac:dyDescent="0.25">
      <c r="A16" s="4"/>
      <c r="B16" s="6"/>
    </row>
    <row r="17" spans="1:2" x14ac:dyDescent="0.25">
      <c r="A17" s="249" t="s">
        <v>13</v>
      </c>
      <c r="B17" s="92" t="s">
        <v>14</v>
      </c>
    </row>
    <row r="18" spans="1:2" x14ac:dyDescent="0.25">
      <c r="A18" s="249"/>
      <c r="B18" s="92" t="s">
        <v>15</v>
      </c>
    </row>
    <row r="19" spans="1:2" x14ac:dyDescent="0.25">
      <c r="A19" s="249"/>
      <c r="B19" s="92" t="s">
        <v>16</v>
      </c>
    </row>
    <row r="20" spans="1:2" x14ac:dyDescent="0.25">
      <c r="A20" s="249"/>
      <c r="B20" s="92" t="s">
        <v>17</v>
      </c>
    </row>
    <row r="21" spans="1:2" x14ac:dyDescent="0.25">
      <c r="A21" s="249"/>
      <c r="B21" s="92" t="s">
        <v>18</v>
      </c>
    </row>
    <row r="22" spans="1:2" x14ac:dyDescent="0.25">
      <c r="A22" s="249"/>
      <c r="B22" s="92" t="s">
        <v>19</v>
      </c>
    </row>
    <row r="23" spans="1:2" x14ac:dyDescent="0.25">
      <c r="A23" s="249"/>
      <c r="B23" s="92" t="s">
        <v>20</v>
      </c>
    </row>
    <row r="24" spans="1:2" x14ac:dyDescent="0.25">
      <c r="A24" s="249"/>
      <c r="B24" s="92" t="s">
        <v>21</v>
      </c>
    </row>
    <row r="25" spans="1:2" x14ac:dyDescent="0.25">
      <c r="A25" s="249"/>
      <c r="B25" s="92" t="s">
        <v>22</v>
      </c>
    </row>
    <row r="26" spans="1:2" ht="6.75" customHeight="1" x14ac:dyDescent="0.25">
      <c r="A26" s="4"/>
      <c r="B26" s="3"/>
    </row>
    <row r="27" spans="1:2" x14ac:dyDescent="0.25">
      <c r="A27" s="249" t="s">
        <v>23</v>
      </c>
      <c r="B27" s="92" t="s">
        <v>24</v>
      </c>
    </row>
    <row r="28" spans="1:2" x14ac:dyDescent="0.25">
      <c r="A28" s="249"/>
      <c r="B28" s="92" t="s">
        <v>25</v>
      </c>
    </row>
  </sheetData>
  <mergeCells count="7">
    <mergeCell ref="A17:A25"/>
    <mergeCell ref="A27:A28"/>
    <mergeCell ref="A1:B1"/>
    <mergeCell ref="B3:B4"/>
    <mergeCell ref="A5:A6"/>
    <mergeCell ref="A8:A10"/>
    <mergeCell ref="A12:A13"/>
  </mergeCells>
  <hyperlinks>
    <hyperlink ref="B5" location="Viños!A1" display="Viños" xr:uid="{00000000-0004-0000-0000-000000000000}"/>
    <hyperlink ref="B6" location="'Augardentes e licores'!A1" display="Aguardentes e licores" xr:uid="{00000000-0004-0000-0000-000001000000}"/>
    <hyperlink ref="B8" location="Tenreira!A1" display="IXP Ternera Gallega" xr:uid="{00000000-0004-0000-0000-000002000000}"/>
    <hyperlink ref="B9" location="Lacón!A1" display="IXP Lacón Gallego" xr:uid="{00000000-0004-0000-0000-000003000000}"/>
    <hyperlink ref="B10" location="'Vaca e Boi'!A1" display="Vaca Gallega / Buey Gallego" xr:uid="{00000000-0004-0000-0000-000004000000}"/>
    <hyperlink ref="B12" location="Queixos!A1" display="Queixos" xr:uid="{00000000-0004-0000-0000-000005000000}"/>
    <hyperlink ref="B13" location="Mel!A1" display="IXP Mel de Galicia" xr:uid="{00000000-0004-0000-0000-000006000000}"/>
    <hyperlink ref="B15" location="'Agricultura ecolóxica'!A1" display="CR Agricultura Ecolóxica de Galicia" xr:uid="{00000000-0004-0000-0000-000007000000}"/>
    <hyperlink ref="B17" location="Pataca!A1" display="IXP Pataca" xr:uid="{00000000-0004-0000-0000-000008000000}"/>
    <hyperlink ref="B18" location="'Faba de Lourenzá'!A1" display="IXP Faba de Lourenzá" xr:uid="{00000000-0004-0000-0000-000009000000}"/>
    <hyperlink ref="B19" location="'Grelos de Galicia'!A1" display="IXP Grelos de Galicia" xr:uid="{00000000-0004-0000-0000-00000A000000}"/>
    <hyperlink ref="B20" location="'Castaña de Galicia'!A1" display="IXP Castaña de Galicia" xr:uid="{00000000-0004-0000-0000-00000B000000}"/>
    <hyperlink ref="B21" location="'Pemento de Herbón'!A1" display="DOP Pemento de Herbón" xr:uid="{00000000-0004-0000-0000-00000C000000}"/>
    <hyperlink ref="B22" location="'Pemento do Couto'!A1" display="IXP Pemento do Couto" xr:uid="{00000000-0004-0000-0000-00000D000000}"/>
    <hyperlink ref="B23" location="'Pemento da Arnoia'!A1" display="IXP Pemento Arnoia" xr:uid="{00000000-0004-0000-0000-00000E000000}"/>
    <hyperlink ref="B24" location="'Pemento Mougán'!A1" display="IXP Pemento de Mougán" xr:uid="{00000000-0004-0000-0000-00000F000000}"/>
    <hyperlink ref="B25" location="'Pemento de Oímbra'!A1" display="IXP Pemento de Oímbra" xr:uid="{00000000-0004-0000-0000-000010000000}"/>
    <hyperlink ref="B27" location="'Tarta de Santiago'!A1" display="IXP Tarta de Santiago" xr:uid="{00000000-0004-0000-0000-000011000000}"/>
    <hyperlink ref="B28" location="Pan!A1" display="IXP Pan de Cea" xr:uid="{00000000-0004-0000-0000-000012000000}"/>
  </hyperlink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B12"/>
  <sheetViews>
    <sheetView workbookViewId="0">
      <selection activeCell="H17" sqref="H17"/>
    </sheetView>
  </sheetViews>
  <sheetFormatPr defaultColWidth="11.42578125" defaultRowHeight="15" x14ac:dyDescent="0.25"/>
  <cols>
    <col min="1" max="1" width="17.5703125" style="27" customWidth="1"/>
    <col min="2" max="2" width="21" style="27" customWidth="1"/>
    <col min="3" max="3" width="13.28515625" style="27" bestFit="1" customWidth="1"/>
    <col min="4" max="6" width="11.42578125" style="27"/>
    <col min="7" max="7" width="13.85546875" style="27" customWidth="1"/>
    <col min="8" max="1016" width="11.42578125" style="27"/>
  </cols>
  <sheetData>
    <row r="1" spans="1:8" x14ac:dyDescent="0.25">
      <c r="A1" s="11" t="s">
        <v>245</v>
      </c>
      <c r="B1" s="12"/>
      <c r="C1" s="12"/>
      <c r="D1" s="12"/>
      <c r="E1" s="12"/>
      <c r="F1" s="12"/>
      <c r="G1" s="12"/>
      <c r="H1" s="7" t="s">
        <v>0</v>
      </c>
    </row>
    <row r="2" spans="1:8" x14ac:dyDescent="0.25">
      <c r="A2" s="12"/>
      <c r="B2" s="12"/>
      <c r="C2" s="12"/>
      <c r="D2" s="12"/>
      <c r="E2" s="12"/>
      <c r="F2" s="12"/>
      <c r="G2" s="12"/>
    </row>
    <row r="3" spans="1:8" x14ac:dyDescent="0.25">
      <c r="A3" s="13"/>
      <c r="B3" s="13"/>
      <c r="C3" s="265" t="s">
        <v>145</v>
      </c>
      <c r="D3" s="265"/>
      <c r="E3" s="265"/>
      <c r="F3" s="265"/>
      <c r="G3" s="265"/>
    </row>
    <row r="4" spans="1:8" x14ac:dyDescent="0.25">
      <c r="A4" s="13"/>
      <c r="B4" s="13"/>
      <c r="C4" s="105" t="s">
        <v>70</v>
      </c>
      <c r="D4" s="105" t="s">
        <v>71</v>
      </c>
      <c r="E4" s="105" t="s">
        <v>72</v>
      </c>
      <c r="F4" s="105" t="s">
        <v>73</v>
      </c>
      <c r="G4" s="105" t="s">
        <v>74</v>
      </c>
    </row>
    <row r="5" spans="1:8" ht="15" customHeight="1" x14ac:dyDescent="0.25">
      <c r="A5" s="261" t="s">
        <v>146</v>
      </c>
      <c r="B5" s="261"/>
      <c r="C5" s="39">
        <v>54</v>
      </c>
      <c r="D5" s="39">
        <v>92</v>
      </c>
      <c r="E5" s="39">
        <v>111</v>
      </c>
      <c r="F5" s="39">
        <v>28</v>
      </c>
      <c r="G5" s="40">
        <f>SUM(C5:F5)</f>
        <v>285</v>
      </c>
    </row>
    <row r="6" spans="1:8" ht="15" customHeight="1" x14ac:dyDescent="0.25">
      <c r="A6" s="261" t="s">
        <v>147</v>
      </c>
      <c r="B6" s="261"/>
      <c r="C6" s="39">
        <v>10593</v>
      </c>
      <c r="D6" s="39">
        <v>14546</v>
      </c>
      <c r="E6" s="39">
        <v>15087</v>
      </c>
      <c r="F6" s="39">
        <v>8477</v>
      </c>
      <c r="G6" s="40">
        <f>SUM(C6:F6)</f>
        <v>48703</v>
      </c>
    </row>
    <row r="7" spans="1:8" ht="15" customHeight="1" x14ac:dyDescent="0.25">
      <c r="A7" s="261" t="s">
        <v>91</v>
      </c>
      <c r="B7" s="261"/>
      <c r="C7" s="39">
        <v>10</v>
      </c>
      <c r="D7" s="39">
        <v>8</v>
      </c>
      <c r="E7" s="39">
        <v>10</v>
      </c>
      <c r="F7" s="39">
        <v>9</v>
      </c>
      <c r="G7" s="40">
        <f>SUM(C7:F7)</f>
        <v>37</v>
      </c>
    </row>
    <row r="8" spans="1:8" x14ac:dyDescent="0.25">
      <c r="A8" s="261" t="s">
        <v>134</v>
      </c>
      <c r="B8" s="116" t="s">
        <v>66</v>
      </c>
      <c r="C8" s="39">
        <v>82142</v>
      </c>
      <c r="D8" s="39">
        <v>17230</v>
      </c>
      <c r="E8" s="39">
        <v>152444</v>
      </c>
      <c r="F8" s="39">
        <v>17361</v>
      </c>
      <c r="G8" s="40">
        <f>SUM(C8:F8)</f>
        <v>269177</v>
      </c>
    </row>
    <row r="9" spans="1:8" x14ac:dyDescent="0.25">
      <c r="A9" s="261"/>
      <c r="B9" s="116" t="s">
        <v>148</v>
      </c>
      <c r="C9" s="39">
        <v>71285</v>
      </c>
      <c r="D9" s="39">
        <v>57892</v>
      </c>
      <c r="E9" s="39">
        <v>81059</v>
      </c>
      <c r="F9" s="39">
        <v>11518</v>
      </c>
      <c r="G9" s="40">
        <f>SUM(C9:F9)</f>
        <v>221754</v>
      </c>
    </row>
    <row r="11" spans="1:8" x14ac:dyDescent="0.25">
      <c r="A11" s="289" t="s">
        <v>256</v>
      </c>
      <c r="B11" s="289"/>
      <c r="C11" s="290"/>
      <c r="D11" s="290"/>
      <c r="E11" s="290"/>
      <c r="F11" s="290"/>
      <c r="G11" s="246">
        <v>2147230.64</v>
      </c>
    </row>
    <row r="12" spans="1:8" x14ac:dyDescent="0.25">
      <c r="A12" s="291" t="s">
        <v>95</v>
      </c>
      <c r="B12" s="291"/>
      <c r="C12" s="270"/>
      <c r="D12" s="270"/>
      <c r="E12" s="270"/>
      <c r="F12" s="270"/>
      <c r="G12" s="177">
        <f>G11/G9</f>
        <v>9.6829398342307247</v>
      </c>
    </row>
  </sheetData>
  <mergeCells count="9">
    <mergeCell ref="A11:B11"/>
    <mergeCell ref="C11:F11"/>
    <mergeCell ref="A12:B12"/>
    <mergeCell ref="C12:F12"/>
    <mergeCell ref="C3:G3"/>
    <mergeCell ref="A5:B5"/>
    <mergeCell ref="A6:B6"/>
    <mergeCell ref="A7:B7"/>
    <mergeCell ref="A8:A9"/>
  </mergeCells>
  <hyperlinks>
    <hyperlink ref="H1" location="Indice!A1" display="INDICE" xr:uid="{00000000-0004-0000-09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63"/>
  <sheetViews>
    <sheetView zoomScale="84" zoomScaleNormal="84" workbookViewId="0">
      <selection activeCell="G17" sqref="G17"/>
    </sheetView>
  </sheetViews>
  <sheetFormatPr defaultColWidth="11.42578125" defaultRowHeight="15" x14ac:dyDescent="0.25"/>
  <cols>
    <col min="2" max="2" width="14.28515625" customWidth="1"/>
    <col min="3" max="3" width="14.140625" customWidth="1"/>
    <col min="4" max="4" width="14" customWidth="1"/>
    <col min="5" max="5" width="11.5703125" customWidth="1"/>
    <col min="6" max="6" width="13.140625" customWidth="1"/>
    <col min="7" max="7" width="12.85546875" customWidth="1"/>
    <col min="8" max="8" width="13.5703125" customWidth="1"/>
    <col min="9" max="9" width="15.42578125" customWidth="1"/>
    <col min="10" max="10" width="12.42578125" customWidth="1"/>
    <col min="11" max="12" width="11.5703125" customWidth="1"/>
    <col min="13" max="13" width="16" customWidth="1"/>
    <col min="14" max="14" width="16.7109375" customWidth="1"/>
    <col min="15" max="15" width="17.140625" customWidth="1"/>
  </cols>
  <sheetData>
    <row r="1" spans="1:14" x14ac:dyDescent="0.25">
      <c r="A1" s="11" t="s">
        <v>248</v>
      </c>
      <c r="B1" s="12"/>
      <c r="C1" s="12"/>
      <c r="D1" s="12"/>
      <c r="E1" s="12"/>
      <c r="F1" s="12"/>
      <c r="G1" s="12"/>
      <c r="H1" s="12"/>
      <c r="I1" s="7" t="s">
        <v>0</v>
      </c>
    </row>
    <row r="2" spans="1:14" x14ac:dyDescent="0.25">
      <c r="A2" s="11"/>
      <c r="B2" s="12"/>
      <c r="C2" s="12"/>
      <c r="D2" s="12"/>
      <c r="E2" s="12"/>
      <c r="F2" s="12"/>
      <c r="G2" s="12"/>
      <c r="H2" s="12"/>
      <c r="I2" s="7"/>
    </row>
    <row r="3" spans="1:14" x14ac:dyDescent="0.25">
      <c r="A3" s="12"/>
      <c r="B3" s="12"/>
      <c r="C3" s="12"/>
      <c r="D3" s="271" t="s">
        <v>149</v>
      </c>
      <c r="E3" s="271"/>
      <c r="F3" s="271"/>
      <c r="G3" s="271"/>
      <c r="H3" s="271"/>
    </row>
    <row r="4" spans="1:14" x14ac:dyDescent="0.25">
      <c r="A4" s="292"/>
      <c r="B4" s="292"/>
      <c r="C4" s="292"/>
      <c r="D4" s="105" t="s">
        <v>70</v>
      </c>
      <c r="E4" s="105" t="s">
        <v>71</v>
      </c>
      <c r="F4" s="105" t="s">
        <v>72</v>
      </c>
      <c r="G4" s="105" t="s">
        <v>73</v>
      </c>
      <c r="H4" s="105" t="s">
        <v>82</v>
      </c>
    </row>
    <row r="5" spans="1:14" ht="15" customHeight="1" x14ac:dyDescent="0.25">
      <c r="A5" s="293" t="s">
        <v>150</v>
      </c>
      <c r="B5" s="293"/>
      <c r="C5" s="293"/>
      <c r="D5" s="41">
        <v>162</v>
      </c>
      <c r="E5" s="41">
        <v>333</v>
      </c>
      <c r="F5" s="41">
        <v>107</v>
      </c>
      <c r="G5" s="41">
        <v>170</v>
      </c>
      <c r="H5" s="42">
        <f>SUM(D5:G5)</f>
        <v>772</v>
      </c>
    </row>
    <row r="6" spans="1:14" ht="15" customHeight="1" x14ac:dyDescent="0.25">
      <c r="A6" s="294" t="s">
        <v>151</v>
      </c>
      <c r="B6" s="294"/>
      <c r="C6" s="294"/>
      <c r="D6" s="41">
        <v>15</v>
      </c>
      <c r="E6" s="41">
        <v>0</v>
      </c>
      <c r="F6" s="41">
        <v>0</v>
      </c>
      <c r="G6" s="41">
        <v>142</v>
      </c>
      <c r="H6" s="42">
        <f>SUM(D6:G6)</f>
        <v>157</v>
      </c>
    </row>
    <row r="7" spans="1:14" ht="15" customHeight="1" x14ac:dyDescent="0.25">
      <c r="A7" s="293" t="s">
        <v>152</v>
      </c>
      <c r="B7" s="293"/>
      <c r="C7" s="293"/>
      <c r="D7" s="41">
        <v>50</v>
      </c>
      <c r="E7" s="41">
        <v>62</v>
      </c>
      <c r="F7" s="41">
        <v>43</v>
      </c>
      <c r="G7" s="41">
        <v>82</v>
      </c>
      <c r="H7" s="42">
        <f>SUM(D7:G7)</f>
        <v>237</v>
      </c>
    </row>
    <row r="8" spans="1:14" ht="15" customHeight="1" x14ac:dyDescent="0.25">
      <c r="A8" s="293" t="s">
        <v>153</v>
      </c>
      <c r="B8" s="293"/>
      <c r="C8" s="293"/>
      <c r="D8" s="41">
        <v>6</v>
      </c>
      <c r="E8" s="41">
        <v>2</v>
      </c>
      <c r="F8" s="41">
        <v>2</v>
      </c>
      <c r="G8" s="41">
        <v>5</v>
      </c>
      <c r="H8" s="42">
        <f>SUM(D8:G8)</f>
        <v>15</v>
      </c>
    </row>
    <row r="9" spans="1:14" ht="15" customHeight="1" x14ac:dyDescent="0.25">
      <c r="A9" s="293" t="s">
        <v>154</v>
      </c>
      <c r="B9" s="293"/>
      <c r="C9" s="293"/>
      <c r="D9" s="43">
        <v>29</v>
      </c>
      <c r="E9" s="43">
        <v>14</v>
      </c>
      <c r="F9" s="43">
        <v>11</v>
      </c>
      <c r="G9" s="43">
        <v>37</v>
      </c>
      <c r="H9" s="44">
        <f>SUM(D9:G9)</f>
        <v>91</v>
      </c>
    </row>
    <row r="10" spans="1:14" ht="15" customHeight="1" x14ac:dyDescent="0.25">
      <c r="A10" s="297" t="s">
        <v>155</v>
      </c>
      <c r="B10" s="297"/>
      <c r="C10" s="297"/>
      <c r="D10" s="137">
        <f>SUM(D5:D9)</f>
        <v>262</v>
      </c>
      <c r="E10" s="137">
        <f>SUM(E5:E9)</f>
        <v>411</v>
      </c>
      <c r="F10" s="137">
        <f>SUM(F5:F9)</f>
        <v>163</v>
      </c>
      <c r="G10" s="137">
        <f>SUM(G5:G9)</f>
        <v>436</v>
      </c>
      <c r="H10" s="137">
        <f>SUM(H5:H9)</f>
        <v>1272</v>
      </c>
      <c r="K10" s="89"/>
    </row>
    <row r="11" spans="1:14" ht="15" customHeight="1" x14ac:dyDescent="0.25">
      <c r="A11" s="293" t="s">
        <v>156</v>
      </c>
      <c r="B11" s="293"/>
      <c r="C11" s="293"/>
      <c r="D11" s="45">
        <v>3343.6210000000001</v>
      </c>
      <c r="E11" s="45">
        <v>15670.052600000001</v>
      </c>
      <c r="F11" s="45">
        <v>8871.1848000000009</v>
      </c>
      <c r="G11" s="45">
        <v>2020.3054999999999</v>
      </c>
      <c r="H11" s="46">
        <f>SUM(D11:G11)</f>
        <v>29905.163900000003</v>
      </c>
      <c r="I11" s="90"/>
      <c r="K11" s="5"/>
      <c r="L11" s="5"/>
      <c r="M11" s="5"/>
      <c r="N11" s="91"/>
    </row>
    <row r="12" spans="1:14" ht="15" customHeight="1" x14ac:dyDescent="0.25">
      <c r="A12" s="293" t="s">
        <v>157</v>
      </c>
      <c r="B12" s="293"/>
      <c r="C12" s="293"/>
      <c r="D12" s="45">
        <v>257.8399</v>
      </c>
      <c r="E12" s="45">
        <v>644.12549999999999</v>
      </c>
      <c r="F12" s="45">
        <v>525.34259999999995</v>
      </c>
      <c r="G12" s="45">
        <v>111.0497</v>
      </c>
      <c r="H12" s="46">
        <f>SUM(D12:G12)</f>
        <v>1538.3577</v>
      </c>
      <c r="I12" s="90"/>
      <c r="J12" s="5"/>
      <c r="K12" s="5"/>
      <c r="L12" s="5"/>
      <c r="M12" s="5"/>
      <c r="N12" s="91"/>
    </row>
    <row r="13" spans="1:14" ht="15" customHeight="1" x14ac:dyDescent="0.25">
      <c r="A13" s="295" t="s">
        <v>158</v>
      </c>
      <c r="B13" s="295"/>
      <c r="C13" s="295"/>
      <c r="D13" s="138">
        <f>+[1]Hoja1!$D$9</f>
        <v>160.12639999999999</v>
      </c>
      <c r="E13" s="138">
        <f>+[2]Hoja1!$D$9</f>
        <v>291.96929999999998</v>
      </c>
      <c r="F13" s="138">
        <f>+[3]Hoja1!$D$9</f>
        <v>230.28</v>
      </c>
      <c r="G13" s="138">
        <f>+[4]Hoja1!$D$9</f>
        <v>83.080399999999997</v>
      </c>
      <c r="H13" s="139">
        <f>SUM(D13:G13)</f>
        <v>765.45609999999988</v>
      </c>
      <c r="I13" s="90"/>
      <c r="J13" s="5"/>
      <c r="K13" s="5"/>
      <c r="L13" s="5"/>
      <c r="M13" s="5"/>
      <c r="N13" s="91"/>
    </row>
    <row r="14" spans="1:14" ht="15" customHeight="1" x14ac:dyDescent="0.25">
      <c r="A14" s="296" t="s">
        <v>159</v>
      </c>
      <c r="B14" s="296"/>
      <c r="C14" s="296"/>
      <c r="D14" s="140">
        <f>SUM(D11:D13)</f>
        <v>3761.5873000000001</v>
      </c>
      <c r="E14" s="140">
        <f>SUM(E11:E13)</f>
        <v>16606.147400000002</v>
      </c>
      <c r="F14" s="140">
        <f>SUM(F11:F13)</f>
        <v>9626.8074000000015</v>
      </c>
      <c r="G14" s="140">
        <f>SUM(G11:G13)</f>
        <v>2214.4355999999998</v>
      </c>
      <c r="H14" s="140">
        <f>SUM(D14:G14)</f>
        <v>32208.977700000003</v>
      </c>
      <c r="I14" s="90"/>
      <c r="J14" s="5"/>
      <c r="K14" s="5"/>
      <c r="L14" s="5"/>
      <c r="M14" s="5"/>
      <c r="N14" s="91"/>
    </row>
    <row r="16" spans="1:14" x14ac:dyDescent="0.25">
      <c r="A16" s="289" t="s">
        <v>68</v>
      </c>
      <c r="B16" s="289"/>
      <c r="C16" s="298"/>
      <c r="D16" s="298"/>
      <c r="E16" s="298"/>
      <c r="F16" s="298"/>
      <c r="G16" s="302">
        <v>112981893</v>
      </c>
      <c r="H16" s="302"/>
    </row>
    <row r="18" spans="1:15" x14ac:dyDescent="0.25">
      <c r="A18" s="15"/>
      <c r="B18" s="265" t="s">
        <v>160</v>
      </c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</row>
    <row r="19" spans="1:15" ht="15" customHeight="1" x14ac:dyDescent="0.25">
      <c r="A19" s="299"/>
      <c r="B19" s="300" t="s">
        <v>161</v>
      </c>
      <c r="C19" s="300" t="s">
        <v>162</v>
      </c>
      <c r="D19" s="300" t="s">
        <v>163</v>
      </c>
      <c r="E19" s="300" t="s">
        <v>164</v>
      </c>
      <c r="F19" s="300" t="s">
        <v>165</v>
      </c>
      <c r="G19" s="300" t="s">
        <v>166</v>
      </c>
      <c r="H19" s="300" t="s">
        <v>167</v>
      </c>
      <c r="I19" s="300" t="s">
        <v>168</v>
      </c>
      <c r="J19" s="300" t="s">
        <v>169</v>
      </c>
      <c r="K19" s="300" t="s">
        <v>170</v>
      </c>
      <c r="L19" s="300" t="s">
        <v>171</v>
      </c>
      <c r="M19" s="300" t="s">
        <v>172</v>
      </c>
      <c r="N19" s="300" t="s">
        <v>173</v>
      </c>
      <c r="O19" s="301" t="s">
        <v>174</v>
      </c>
    </row>
    <row r="20" spans="1:15" x14ac:dyDescent="0.25">
      <c r="A20" s="299"/>
      <c r="B20" s="300"/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1"/>
    </row>
    <row r="21" spans="1:15" x14ac:dyDescent="0.25">
      <c r="A21" s="299"/>
      <c r="B21" s="300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1"/>
    </row>
    <row r="22" spans="1:15" x14ac:dyDescent="0.25">
      <c r="A22" s="141" t="s">
        <v>70</v>
      </c>
      <c r="B22" s="247">
        <v>21.277899999999999</v>
      </c>
      <c r="C22" s="247">
        <v>0</v>
      </c>
      <c r="D22" s="247">
        <v>165.06</v>
      </c>
      <c r="E22" s="247">
        <v>0.75529999999999997</v>
      </c>
      <c r="F22" s="247">
        <v>95.611900000000006</v>
      </c>
      <c r="G22" s="247">
        <v>0</v>
      </c>
      <c r="H22" s="247">
        <v>0.32800000000000001</v>
      </c>
      <c r="I22" s="247">
        <v>20.2379</v>
      </c>
      <c r="J22" s="247">
        <v>5.1295999999999999</v>
      </c>
      <c r="K22" s="47"/>
      <c r="L22" s="47">
        <v>13.18</v>
      </c>
      <c r="M22" s="47"/>
      <c r="N22" s="47">
        <v>0</v>
      </c>
      <c r="O22" s="48">
        <f>SUM(B22:N22)</f>
        <v>321.5806</v>
      </c>
    </row>
    <row r="23" spans="1:15" x14ac:dyDescent="0.25">
      <c r="A23" s="141" t="s">
        <v>71</v>
      </c>
      <c r="B23" s="247">
        <v>154.28270000000001</v>
      </c>
      <c r="C23" s="247">
        <v>2.0388000000000002</v>
      </c>
      <c r="D23" s="247">
        <v>37.294499999999999</v>
      </c>
      <c r="E23" s="247">
        <v>8.8385999999999996</v>
      </c>
      <c r="F23" s="247">
        <v>148.55410000000001</v>
      </c>
      <c r="G23" s="247">
        <v>19.616199999999999</v>
      </c>
      <c r="H23" s="247">
        <v>6.1650999999999998</v>
      </c>
      <c r="I23" s="247">
        <v>2176.6799999999998</v>
      </c>
      <c r="J23" s="247">
        <v>10.487500000000001</v>
      </c>
      <c r="K23" s="47"/>
      <c r="L23" s="47">
        <v>39.747300000000003</v>
      </c>
      <c r="M23" s="47"/>
      <c r="N23" s="47">
        <v>0</v>
      </c>
      <c r="O23" s="48">
        <f>SUM(B23:N23)</f>
        <v>2603.7048</v>
      </c>
    </row>
    <row r="24" spans="1:15" x14ac:dyDescent="0.25">
      <c r="A24" s="141" t="s">
        <v>72</v>
      </c>
      <c r="B24" s="247">
        <v>62.344000000000001</v>
      </c>
      <c r="C24" s="247">
        <v>1.1167</v>
      </c>
      <c r="D24" s="247">
        <v>10.570499999999999</v>
      </c>
      <c r="E24" s="247">
        <v>0</v>
      </c>
      <c r="F24" s="247">
        <v>45.9831</v>
      </c>
      <c r="G24" s="247">
        <v>13.6248</v>
      </c>
      <c r="H24" s="247">
        <v>49.377200000000002</v>
      </c>
      <c r="I24" s="247">
        <v>79.916399999999996</v>
      </c>
      <c r="J24" s="247">
        <v>0.1087</v>
      </c>
      <c r="K24" s="47"/>
      <c r="L24" s="47">
        <v>10.882</v>
      </c>
      <c r="M24" s="47"/>
      <c r="N24" s="47">
        <v>0</v>
      </c>
      <c r="O24" s="48">
        <f>SUM(B24:N24)</f>
        <v>273.92340000000002</v>
      </c>
    </row>
    <row r="25" spans="1:15" x14ac:dyDescent="0.25">
      <c r="A25" s="141" t="s">
        <v>73</v>
      </c>
      <c r="B25" s="247">
        <v>2.7726999999999999</v>
      </c>
      <c r="C25" s="247">
        <v>0</v>
      </c>
      <c r="D25" s="247">
        <v>28.83</v>
      </c>
      <c r="E25" s="247">
        <v>3.74</v>
      </c>
      <c r="F25" s="247">
        <v>131.4034</v>
      </c>
      <c r="G25" s="247">
        <v>145.35509999999999</v>
      </c>
      <c r="H25" s="247">
        <v>20.5425</v>
      </c>
      <c r="I25" s="247">
        <v>67.135499999999993</v>
      </c>
      <c r="J25" s="247">
        <v>0</v>
      </c>
      <c r="K25" s="47"/>
      <c r="L25" s="47">
        <v>5.3384</v>
      </c>
      <c r="M25" s="47"/>
      <c r="N25" s="47">
        <v>0</v>
      </c>
      <c r="O25" s="48">
        <f>SUM(B25:N25)</f>
        <v>405.11759999999998</v>
      </c>
    </row>
    <row r="26" spans="1:15" x14ac:dyDescent="0.25">
      <c r="A26" s="141" t="s">
        <v>82</v>
      </c>
      <c r="B26" s="108">
        <f t="shared" ref="B26:M26" si="0">SUM(B22:B25)</f>
        <v>240.67729999999997</v>
      </c>
      <c r="C26" s="108">
        <f t="shared" si="0"/>
        <v>3.1555</v>
      </c>
      <c r="D26" s="108">
        <f t="shared" si="0"/>
        <v>241.755</v>
      </c>
      <c r="E26" s="108">
        <f t="shared" si="0"/>
        <v>13.3339</v>
      </c>
      <c r="F26" s="108">
        <f t="shared" si="0"/>
        <v>421.55250000000001</v>
      </c>
      <c r="G26" s="108">
        <f t="shared" si="0"/>
        <v>178.59609999999998</v>
      </c>
      <c r="H26" s="108">
        <f t="shared" si="0"/>
        <v>76.412800000000004</v>
      </c>
      <c r="I26" s="108">
        <f t="shared" si="0"/>
        <v>2343.9697999999999</v>
      </c>
      <c r="J26" s="108">
        <f t="shared" si="0"/>
        <v>15.725800000000001</v>
      </c>
      <c r="K26" s="108">
        <f t="shared" si="0"/>
        <v>0</v>
      </c>
      <c r="L26" s="108">
        <f t="shared" si="0"/>
        <v>69.1477</v>
      </c>
      <c r="M26" s="108">
        <f t="shared" si="0"/>
        <v>0</v>
      </c>
      <c r="N26" s="108">
        <v>0</v>
      </c>
      <c r="O26" s="108">
        <f>SUM(B26:N26)</f>
        <v>3604.3263999999999</v>
      </c>
    </row>
    <row r="28" spans="1:15" x14ac:dyDescent="0.25">
      <c r="A28" s="49"/>
      <c r="B28" s="265" t="s">
        <v>175</v>
      </c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</row>
    <row r="29" spans="1:15" ht="15" customHeight="1" x14ac:dyDescent="0.25">
      <c r="A29" s="299"/>
      <c r="B29" s="305" t="s">
        <v>176</v>
      </c>
      <c r="C29" s="305"/>
      <c r="D29" s="305" t="s">
        <v>177</v>
      </c>
      <c r="E29" s="305"/>
      <c r="F29" s="305" t="s">
        <v>178</v>
      </c>
      <c r="G29" s="305"/>
      <c r="H29" s="303" t="s">
        <v>179</v>
      </c>
      <c r="I29" s="306" t="s">
        <v>180</v>
      </c>
      <c r="J29" s="307"/>
      <c r="K29" s="303" t="s">
        <v>181</v>
      </c>
      <c r="L29" s="303" t="s">
        <v>182</v>
      </c>
      <c r="M29" s="303" t="s">
        <v>174</v>
      </c>
    </row>
    <row r="30" spans="1:15" x14ac:dyDescent="0.25">
      <c r="A30" s="299"/>
      <c r="B30" s="142" t="s">
        <v>183</v>
      </c>
      <c r="C30" s="142" t="s">
        <v>184</v>
      </c>
      <c r="D30" s="142" t="s">
        <v>183</v>
      </c>
      <c r="E30" s="142" t="s">
        <v>184</v>
      </c>
      <c r="F30" s="142" t="s">
        <v>183</v>
      </c>
      <c r="G30" s="142" t="s">
        <v>184</v>
      </c>
      <c r="H30" s="304"/>
      <c r="I30" s="142" t="s">
        <v>183</v>
      </c>
      <c r="J30" s="142" t="s">
        <v>185</v>
      </c>
      <c r="K30" s="304"/>
      <c r="L30" s="304"/>
      <c r="M30" s="304"/>
    </row>
    <row r="31" spans="1:15" x14ac:dyDescent="0.25">
      <c r="A31" s="141" t="s">
        <v>70</v>
      </c>
      <c r="B31" s="49">
        <v>17</v>
      </c>
      <c r="C31" s="49">
        <v>36</v>
      </c>
      <c r="D31" s="49">
        <v>1</v>
      </c>
      <c r="E31" s="49">
        <v>0</v>
      </c>
      <c r="F31" s="49">
        <v>0</v>
      </c>
      <c r="G31" s="49">
        <v>0</v>
      </c>
      <c r="H31" s="49">
        <v>2</v>
      </c>
      <c r="I31" s="49">
        <v>9</v>
      </c>
      <c r="J31" s="49">
        <v>8</v>
      </c>
      <c r="K31" s="49">
        <v>1</v>
      </c>
      <c r="L31" s="49">
        <v>0</v>
      </c>
      <c r="M31" s="50">
        <f>SUM(B31:L31)</f>
        <v>74</v>
      </c>
    </row>
    <row r="32" spans="1:15" x14ac:dyDescent="0.25">
      <c r="A32" s="141" t="s">
        <v>71</v>
      </c>
      <c r="B32" s="49">
        <v>101</v>
      </c>
      <c r="C32" s="49">
        <v>63</v>
      </c>
      <c r="D32" s="49">
        <v>21</v>
      </c>
      <c r="E32" s="49">
        <v>0</v>
      </c>
      <c r="F32" s="49">
        <v>6</v>
      </c>
      <c r="G32" s="49">
        <v>0</v>
      </c>
      <c r="H32" s="49">
        <v>14</v>
      </c>
      <c r="I32" s="49">
        <v>17</v>
      </c>
      <c r="J32" s="49">
        <v>12</v>
      </c>
      <c r="K32" s="49">
        <v>13</v>
      </c>
      <c r="L32" s="49">
        <v>0</v>
      </c>
      <c r="M32" s="50">
        <f>SUM(B32:L32)</f>
        <v>247</v>
      </c>
    </row>
    <row r="33" spans="1:13" x14ac:dyDescent="0.25">
      <c r="A33" s="141" t="s">
        <v>72</v>
      </c>
      <c r="B33" s="49">
        <v>37</v>
      </c>
      <c r="C33" s="49">
        <v>5</v>
      </c>
      <c r="D33" s="49">
        <v>6</v>
      </c>
      <c r="E33" s="49">
        <v>0</v>
      </c>
      <c r="F33" s="49">
        <v>0</v>
      </c>
      <c r="G33" s="49">
        <v>0</v>
      </c>
      <c r="H33" s="49">
        <v>4</v>
      </c>
      <c r="I33" s="49">
        <v>5</v>
      </c>
      <c r="J33" s="49">
        <v>1</v>
      </c>
      <c r="K33" s="49">
        <v>17</v>
      </c>
      <c r="L33" s="49">
        <v>0</v>
      </c>
      <c r="M33" s="50">
        <f>SUM(B33:L33)</f>
        <v>75</v>
      </c>
    </row>
    <row r="34" spans="1:13" x14ac:dyDescent="0.25">
      <c r="A34" s="141" t="s">
        <v>73</v>
      </c>
      <c r="B34" s="49">
        <v>8</v>
      </c>
      <c r="C34" s="49">
        <v>16</v>
      </c>
      <c r="D34" s="49">
        <v>1</v>
      </c>
      <c r="E34" s="49">
        <v>0</v>
      </c>
      <c r="F34" s="49">
        <v>1</v>
      </c>
      <c r="G34" s="49">
        <v>0</v>
      </c>
      <c r="H34" s="49">
        <v>2</v>
      </c>
      <c r="I34" s="49">
        <v>3</v>
      </c>
      <c r="J34" s="49">
        <v>11</v>
      </c>
      <c r="K34" s="49">
        <v>3</v>
      </c>
      <c r="L34" s="49">
        <v>0</v>
      </c>
      <c r="M34" s="50">
        <f>SUM(B34:L34)</f>
        <v>45</v>
      </c>
    </row>
    <row r="35" spans="1:13" x14ac:dyDescent="0.25">
      <c r="A35" s="141" t="s">
        <v>82</v>
      </c>
      <c r="B35" s="143">
        <f t="shared" ref="B35:M35" si="1">SUM(B31:B34)</f>
        <v>163</v>
      </c>
      <c r="C35" s="143">
        <f t="shared" si="1"/>
        <v>120</v>
      </c>
      <c r="D35" s="143">
        <f t="shared" si="1"/>
        <v>29</v>
      </c>
      <c r="E35" s="143">
        <f t="shared" si="1"/>
        <v>0</v>
      </c>
      <c r="F35" s="143">
        <f t="shared" si="1"/>
        <v>7</v>
      </c>
      <c r="G35" s="143">
        <f t="shared" si="1"/>
        <v>0</v>
      </c>
      <c r="H35" s="143">
        <f t="shared" si="1"/>
        <v>22</v>
      </c>
      <c r="I35" s="143">
        <f t="shared" si="1"/>
        <v>34</v>
      </c>
      <c r="J35" s="143">
        <f t="shared" si="1"/>
        <v>32</v>
      </c>
      <c r="K35" s="143">
        <f t="shared" si="1"/>
        <v>34</v>
      </c>
      <c r="L35" s="143">
        <f t="shared" si="1"/>
        <v>0</v>
      </c>
      <c r="M35" s="143">
        <f t="shared" si="1"/>
        <v>441</v>
      </c>
    </row>
    <row r="37" spans="1:13" x14ac:dyDescent="0.25">
      <c r="A37" s="15"/>
      <c r="B37" s="316" t="s">
        <v>186</v>
      </c>
      <c r="C37" s="316"/>
      <c r="D37" s="316"/>
      <c r="E37" s="316"/>
      <c r="F37" s="316"/>
      <c r="G37" s="316"/>
      <c r="H37" s="316"/>
      <c r="I37" s="316"/>
      <c r="J37" s="316"/>
      <c r="K37" s="316"/>
      <c r="L37" s="316"/>
    </row>
    <row r="38" spans="1:13" ht="15" customHeight="1" x14ac:dyDescent="0.25">
      <c r="A38" s="313"/>
      <c r="B38" s="308" t="s">
        <v>176</v>
      </c>
      <c r="C38" s="308"/>
      <c r="D38" s="308" t="s">
        <v>177</v>
      </c>
      <c r="E38" s="308"/>
      <c r="F38" s="308" t="s">
        <v>178</v>
      </c>
      <c r="G38" s="308"/>
      <c r="H38" s="309" t="s">
        <v>179</v>
      </c>
      <c r="I38" s="308" t="s">
        <v>180</v>
      </c>
      <c r="J38" s="308"/>
      <c r="K38" s="309" t="s">
        <v>181</v>
      </c>
      <c r="L38" s="309" t="s">
        <v>182</v>
      </c>
    </row>
    <row r="39" spans="1:13" x14ac:dyDescent="0.25">
      <c r="A39" s="313"/>
      <c r="B39" s="200" t="s">
        <v>183</v>
      </c>
      <c r="C39" s="200" t="s">
        <v>184</v>
      </c>
      <c r="D39" s="200" t="s">
        <v>183</v>
      </c>
      <c r="E39" s="200" t="s">
        <v>184</v>
      </c>
      <c r="F39" s="200" t="s">
        <v>183</v>
      </c>
      <c r="G39" s="200" t="s">
        <v>184</v>
      </c>
      <c r="H39" s="310"/>
      <c r="I39" s="200" t="s">
        <v>183</v>
      </c>
      <c r="J39" s="200" t="s">
        <v>185</v>
      </c>
      <c r="K39" s="310"/>
      <c r="L39" s="310"/>
    </row>
    <row r="40" spans="1:13" x14ac:dyDescent="0.25">
      <c r="A40" s="198" t="s">
        <v>70</v>
      </c>
      <c r="B40" s="85">
        <v>331</v>
      </c>
      <c r="C40" s="85">
        <v>2106</v>
      </c>
      <c r="D40" s="85">
        <v>23</v>
      </c>
      <c r="E40" s="58">
        <v>0</v>
      </c>
      <c r="F40" s="58">
        <v>0</v>
      </c>
      <c r="G40" s="58">
        <v>0</v>
      </c>
      <c r="H40" s="85">
        <v>48</v>
      </c>
      <c r="I40" s="85">
        <v>55549</v>
      </c>
      <c r="J40" s="85">
        <v>46478</v>
      </c>
      <c r="K40" s="58">
        <v>48</v>
      </c>
      <c r="L40" s="58">
        <v>0</v>
      </c>
    </row>
    <row r="41" spans="1:13" x14ac:dyDescent="0.25">
      <c r="A41" s="198" t="s">
        <v>71</v>
      </c>
      <c r="B41" s="85">
        <v>3610</v>
      </c>
      <c r="C41" s="85">
        <v>2772</v>
      </c>
      <c r="D41" s="85">
        <v>1407</v>
      </c>
      <c r="E41" s="58">
        <v>0</v>
      </c>
      <c r="F41" s="58">
        <v>365</v>
      </c>
      <c r="G41" s="58">
        <v>0</v>
      </c>
      <c r="H41" s="85">
        <v>1318</v>
      </c>
      <c r="I41" s="85">
        <v>197752</v>
      </c>
      <c r="J41" s="85">
        <v>57251</v>
      </c>
      <c r="K41" s="58">
        <v>13</v>
      </c>
      <c r="L41" s="58">
        <v>12</v>
      </c>
    </row>
    <row r="42" spans="1:13" x14ac:dyDescent="0.25">
      <c r="A42" s="198" t="s">
        <v>72</v>
      </c>
      <c r="B42" s="85">
        <v>2246</v>
      </c>
      <c r="C42" s="85">
        <v>83</v>
      </c>
      <c r="D42" s="85">
        <v>1135</v>
      </c>
      <c r="E42" s="58">
        <v>0</v>
      </c>
      <c r="F42" s="58">
        <v>0</v>
      </c>
      <c r="G42" s="58">
        <v>0</v>
      </c>
      <c r="H42" s="85">
        <v>7648</v>
      </c>
      <c r="I42" s="85">
        <v>76430</v>
      </c>
      <c r="J42" s="85">
        <v>50</v>
      </c>
      <c r="K42" s="58">
        <v>3604</v>
      </c>
      <c r="L42" s="58">
        <v>0</v>
      </c>
    </row>
    <row r="43" spans="1:13" x14ac:dyDescent="0.25">
      <c r="A43" s="198" t="s">
        <v>73</v>
      </c>
      <c r="B43" s="85">
        <v>269</v>
      </c>
      <c r="C43" s="85">
        <v>496</v>
      </c>
      <c r="D43" s="85">
        <v>10</v>
      </c>
      <c r="E43" s="58">
        <v>0</v>
      </c>
      <c r="F43" s="58">
        <v>56</v>
      </c>
      <c r="G43" s="58">
        <v>0</v>
      </c>
      <c r="H43" s="85">
        <v>2720</v>
      </c>
      <c r="I43" s="85">
        <v>21420</v>
      </c>
      <c r="J43" s="85">
        <v>41895</v>
      </c>
      <c r="K43" s="58">
        <v>345</v>
      </c>
      <c r="L43" s="58">
        <v>0</v>
      </c>
    </row>
    <row r="44" spans="1:13" x14ac:dyDescent="0.25">
      <c r="A44" s="198" t="s">
        <v>82</v>
      </c>
      <c r="B44" s="199">
        <f t="shared" ref="B44:L44" si="2">SUM(B40:B43)</f>
        <v>6456</v>
      </c>
      <c r="C44" s="199">
        <f t="shared" si="2"/>
        <v>5457</v>
      </c>
      <c r="D44" s="199">
        <f t="shared" si="2"/>
        <v>2575</v>
      </c>
      <c r="E44" s="199">
        <f t="shared" si="2"/>
        <v>0</v>
      </c>
      <c r="F44" s="199">
        <f t="shared" si="2"/>
        <v>421</v>
      </c>
      <c r="G44" s="199">
        <f t="shared" si="2"/>
        <v>0</v>
      </c>
      <c r="H44" s="199">
        <f t="shared" si="2"/>
        <v>11734</v>
      </c>
      <c r="I44" s="199">
        <f t="shared" si="2"/>
        <v>351151</v>
      </c>
      <c r="J44" s="199">
        <f t="shared" si="2"/>
        <v>145674</v>
      </c>
      <c r="K44" s="199">
        <f t="shared" si="2"/>
        <v>4010</v>
      </c>
      <c r="L44" s="199">
        <f t="shared" si="2"/>
        <v>12</v>
      </c>
    </row>
    <row r="45" spans="1:13" x14ac:dyDescent="0.25"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1:13" x14ac:dyDescent="0.25">
      <c r="A46" s="49"/>
      <c r="B46" s="311" t="s">
        <v>187</v>
      </c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5"/>
    </row>
    <row r="47" spans="1:13" ht="88.5" customHeight="1" x14ac:dyDescent="0.25">
      <c r="A47" s="49"/>
      <c r="B47" s="202" t="s">
        <v>188</v>
      </c>
      <c r="C47" s="202" t="s">
        <v>189</v>
      </c>
      <c r="D47" s="202" t="s">
        <v>190</v>
      </c>
      <c r="E47" s="202" t="s">
        <v>191</v>
      </c>
      <c r="F47" s="203" t="s">
        <v>192</v>
      </c>
      <c r="G47" s="202" t="s">
        <v>193</v>
      </c>
      <c r="H47" s="202" t="s">
        <v>194</v>
      </c>
      <c r="I47" s="202" t="s">
        <v>195</v>
      </c>
      <c r="J47" s="202" t="s">
        <v>196</v>
      </c>
      <c r="K47" s="202" t="s">
        <v>197</v>
      </c>
      <c r="L47" s="202" t="s">
        <v>182</v>
      </c>
      <c r="M47" s="202" t="s">
        <v>174</v>
      </c>
    </row>
    <row r="48" spans="1:13" x14ac:dyDescent="0.25">
      <c r="A48" s="198" t="s">
        <v>70</v>
      </c>
      <c r="B48" s="49">
        <v>0</v>
      </c>
      <c r="C48" s="49">
        <v>1</v>
      </c>
      <c r="D48" s="49">
        <v>7</v>
      </c>
      <c r="E48" s="49">
        <v>4</v>
      </c>
      <c r="F48" s="201">
        <v>4</v>
      </c>
      <c r="G48" s="49">
        <v>7</v>
      </c>
      <c r="H48" s="49">
        <v>8</v>
      </c>
      <c r="I48" s="49">
        <v>1</v>
      </c>
      <c r="J48" s="49">
        <v>3</v>
      </c>
      <c r="K48" s="49">
        <v>4</v>
      </c>
      <c r="L48" s="49">
        <v>13</v>
      </c>
      <c r="M48" s="50">
        <f>SUM(B48:L48)</f>
        <v>52</v>
      </c>
    </row>
    <row r="49" spans="1:13" x14ac:dyDescent="0.25">
      <c r="A49" s="198" t="s">
        <v>71</v>
      </c>
      <c r="B49" s="49">
        <v>1</v>
      </c>
      <c r="C49" s="49">
        <v>6</v>
      </c>
      <c r="D49" s="49">
        <v>5</v>
      </c>
      <c r="E49" s="49">
        <v>2</v>
      </c>
      <c r="F49" s="201">
        <v>2</v>
      </c>
      <c r="G49" s="49">
        <v>4</v>
      </c>
      <c r="H49" s="49">
        <v>2</v>
      </c>
      <c r="I49" s="49">
        <v>4</v>
      </c>
      <c r="J49" s="49">
        <v>2</v>
      </c>
      <c r="K49" s="49">
        <v>0</v>
      </c>
      <c r="L49" s="49">
        <v>9</v>
      </c>
      <c r="M49" s="50">
        <f>SUM(B49:L49)</f>
        <v>37</v>
      </c>
    </row>
    <row r="50" spans="1:13" x14ac:dyDescent="0.25">
      <c r="A50" s="198" t="s">
        <v>72</v>
      </c>
      <c r="B50" s="49">
        <v>2</v>
      </c>
      <c r="C50" s="49">
        <v>9</v>
      </c>
      <c r="D50" s="49">
        <v>8</v>
      </c>
      <c r="E50" s="49">
        <v>4</v>
      </c>
      <c r="F50" s="201">
        <v>0</v>
      </c>
      <c r="G50" s="49">
        <v>3</v>
      </c>
      <c r="H50" s="49">
        <v>2</v>
      </c>
      <c r="I50" s="49">
        <v>8</v>
      </c>
      <c r="J50" s="49">
        <v>0</v>
      </c>
      <c r="K50" s="49">
        <v>2</v>
      </c>
      <c r="L50" s="49">
        <v>3</v>
      </c>
      <c r="M50" s="50">
        <f>SUM(B50:L50)</f>
        <v>41</v>
      </c>
    </row>
    <row r="51" spans="1:13" x14ac:dyDescent="0.25">
      <c r="A51" s="198" t="s">
        <v>73</v>
      </c>
      <c r="B51" s="49">
        <v>0</v>
      </c>
      <c r="C51" s="49">
        <v>9</v>
      </c>
      <c r="D51" s="49">
        <v>11</v>
      </c>
      <c r="E51" s="49">
        <v>5</v>
      </c>
      <c r="F51" s="49">
        <v>3</v>
      </c>
      <c r="G51" s="49">
        <v>8</v>
      </c>
      <c r="H51" s="49">
        <v>6</v>
      </c>
      <c r="I51" s="49">
        <v>1</v>
      </c>
      <c r="J51" s="49">
        <v>3</v>
      </c>
      <c r="K51" s="49">
        <v>2</v>
      </c>
      <c r="L51" s="49">
        <v>13</v>
      </c>
      <c r="M51" s="50">
        <f>SUM(B51:L51)</f>
        <v>61</v>
      </c>
    </row>
    <row r="52" spans="1:13" x14ac:dyDescent="0.25">
      <c r="A52" s="198" t="s">
        <v>82</v>
      </c>
      <c r="B52" s="204">
        <f t="shared" ref="B52:M52" si="3">SUM(B48:B51)</f>
        <v>3</v>
      </c>
      <c r="C52" s="204">
        <f t="shared" si="3"/>
        <v>25</v>
      </c>
      <c r="D52" s="204">
        <f t="shared" si="3"/>
        <v>31</v>
      </c>
      <c r="E52" s="204">
        <f t="shared" si="3"/>
        <v>15</v>
      </c>
      <c r="F52" s="204">
        <f t="shared" si="3"/>
        <v>9</v>
      </c>
      <c r="G52" s="204">
        <f t="shared" si="3"/>
        <v>22</v>
      </c>
      <c r="H52" s="204">
        <f t="shared" si="3"/>
        <v>18</v>
      </c>
      <c r="I52" s="204">
        <f t="shared" si="3"/>
        <v>14</v>
      </c>
      <c r="J52" s="204">
        <f t="shared" si="3"/>
        <v>8</v>
      </c>
      <c r="K52" s="204">
        <f t="shared" si="3"/>
        <v>8</v>
      </c>
      <c r="L52" s="204">
        <f t="shared" si="3"/>
        <v>38</v>
      </c>
      <c r="M52" s="204">
        <f t="shared" si="3"/>
        <v>191</v>
      </c>
    </row>
    <row r="53" spans="1:13" x14ac:dyDescent="0.25">
      <c r="F53" s="5"/>
      <c r="L53" s="5"/>
    </row>
    <row r="54" spans="1:13" x14ac:dyDescent="0.25">
      <c r="A54" s="15"/>
      <c r="B54" s="311" t="s">
        <v>198</v>
      </c>
      <c r="C54" s="312"/>
      <c r="D54" s="312"/>
      <c r="E54" s="312"/>
      <c r="F54" s="312"/>
      <c r="G54" s="312"/>
      <c r="H54" s="312"/>
      <c r="I54" s="312"/>
    </row>
    <row r="55" spans="1:13" ht="15" customHeight="1" x14ac:dyDescent="0.25">
      <c r="A55" s="313"/>
      <c r="B55" s="314" t="s">
        <v>199</v>
      </c>
      <c r="C55" s="314" t="s">
        <v>200</v>
      </c>
      <c r="D55" s="314" t="s">
        <v>201</v>
      </c>
      <c r="E55" s="314" t="s">
        <v>202</v>
      </c>
      <c r="F55" s="314" t="s">
        <v>185</v>
      </c>
      <c r="G55" s="314" t="s">
        <v>203</v>
      </c>
      <c r="H55" s="314" t="s">
        <v>204</v>
      </c>
      <c r="I55" s="314" t="s">
        <v>174</v>
      </c>
    </row>
    <row r="56" spans="1:13" x14ac:dyDescent="0.25">
      <c r="A56" s="313"/>
      <c r="B56" s="314"/>
      <c r="C56" s="314"/>
      <c r="D56" s="314"/>
      <c r="E56" s="314"/>
      <c r="F56" s="314"/>
      <c r="G56" s="314"/>
      <c r="H56" s="314"/>
      <c r="I56" s="314"/>
    </row>
    <row r="57" spans="1:13" x14ac:dyDescent="0.25">
      <c r="A57" s="313"/>
      <c r="B57" s="314"/>
      <c r="C57" s="314"/>
      <c r="D57" s="314"/>
      <c r="E57" s="314"/>
      <c r="F57" s="314"/>
      <c r="G57" s="314"/>
      <c r="H57" s="314"/>
      <c r="I57" s="314"/>
    </row>
    <row r="58" spans="1:13" x14ac:dyDescent="0.25">
      <c r="A58" s="313"/>
      <c r="B58" s="314"/>
      <c r="C58" s="314"/>
      <c r="D58" s="314"/>
      <c r="E58" s="314"/>
      <c r="F58" s="314"/>
      <c r="G58" s="314"/>
      <c r="H58" s="314"/>
      <c r="I58" s="314"/>
    </row>
    <row r="59" spans="1:13" x14ac:dyDescent="0.25">
      <c r="A59" s="198" t="s">
        <v>70</v>
      </c>
      <c r="B59" s="53">
        <v>3</v>
      </c>
      <c r="C59" s="53">
        <v>0</v>
      </c>
      <c r="D59" s="53">
        <v>6</v>
      </c>
      <c r="E59" s="53">
        <v>0</v>
      </c>
      <c r="F59" s="53">
        <v>1</v>
      </c>
      <c r="G59" s="53">
        <v>1</v>
      </c>
      <c r="H59" s="53">
        <v>1</v>
      </c>
      <c r="I59" s="54">
        <f>SUM(B59:H59)</f>
        <v>12</v>
      </c>
    </row>
    <row r="60" spans="1:13" x14ac:dyDescent="0.25">
      <c r="A60" s="198" t="s">
        <v>71</v>
      </c>
      <c r="B60" s="53">
        <v>7</v>
      </c>
      <c r="C60" s="53">
        <v>3</v>
      </c>
      <c r="D60" s="53">
        <v>10</v>
      </c>
      <c r="E60" s="53">
        <v>7</v>
      </c>
      <c r="F60" s="53">
        <v>3</v>
      </c>
      <c r="G60" s="53">
        <v>7</v>
      </c>
      <c r="H60" s="53">
        <v>1</v>
      </c>
      <c r="I60" s="54">
        <f>SUM(B60:H60)</f>
        <v>38</v>
      </c>
    </row>
    <row r="61" spans="1:13" x14ac:dyDescent="0.25">
      <c r="A61" s="198" t="s">
        <v>72</v>
      </c>
      <c r="B61" s="53">
        <v>4</v>
      </c>
      <c r="C61" s="53">
        <v>0</v>
      </c>
      <c r="D61" s="53">
        <v>2</v>
      </c>
      <c r="E61" s="53">
        <v>1</v>
      </c>
      <c r="F61" s="53">
        <v>1</v>
      </c>
      <c r="G61" s="53">
        <v>7</v>
      </c>
      <c r="H61" s="53">
        <v>0</v>
      </c>
      <c r="I61" s="54">
        <f>SUM(B61:H61)</f>
        <v>15</v>
      </c>
    </row>
    <row r="62" spans="1:13" x14ac:dyDescent="0.25">
      <c r="A62" s="198" t="s">
        <v>73</v>
      </c>
      <c r="B62" s="53">
        <v>4</v>
      </c>
      <c r="C62" s="53">
        <v>0</v>
      </c>
      <c r="D62" s="53">
        <v>2</v>
      </c>
      <c r="E62" s="53">
        <v>2</v>
      </c>
      <c r="F62" s="53">
        <v>4</v>
      </c>
      <c r="G62" s="53">
        <v>4</v>
      </c>
      <c r="H62" s="53">
        <v>1</v>
      </c>
      <c r="I62" s="54">
        <f>SUM(B62:H62)</f>
        <v>17</v>
      </c>
    </row>
    <row r="63" spans="1:13" x14ac:dyDescent="0.25">
      <c r="A63" s="198" t="s">
        <v>82</v>
      </c>
      <c r="B63" s="205">
        <f t="shared" ref="B63:I63" si="4">SUM(B59:B62)</f>
        <v>18</v>
      </c>
      <c r="C63" s="205">
        <f t="shared" si="4"/>
        <v>3</v>
      </c>
      <c r="D63" s="205">
        <f t="shared" si="4"/>
        <v>20</v>
      </c>
      <c r="E63" s="205">
        <f t="shared" si="4"/>
        <v>10</v>
      </c>
      <c r="F63" s="205">
        <f t="shared" si="4"/>
        <v>9</v>
      </c>
      <c r="G63" s="205">
        <f t="shared" si="4"/>
        <v>19</v>
      </c>
      <c r="H63" s="205">
        <f t="shared" si="4"/>
        <v>3</v>
      </c>
      <c r="I63" s="205">
        <f t="shared" si="4"/>
        <v>82</v>
      </c>
    </row>
  </sheetData>
  <mergeCells count="61">
    <mergeCell ref="A29:A30"/>
    <mergeCell ref="B54:I54"/>
    <mergeCell ref="A55:A58"/>
    <mergeCell ref="B55:B58"/>
    <mergeCell ref="C55:C58"/>
    <mergeCell ref="D55:D58"/>
    <mergeCell ref="E55:E58"/>
    <mergeCell ref="F55:F58"/>
    <mergeCell ref="G55:G58"/>
    <mergeCell ref="H55:H58"/>
    <mergeCell ref="I55:I58"/>
    <mergeCell ref="B46:M46"/>
    <mergeCell ref="B37:L37"/>
    <mergeCell ref="A38:A39"/>
    <mergeCell ref="B38:C38"/>
    <mergeCell ref="D38:E38"/>
    <mergeCell ref="F38:G38"/>
    <mergeCell ref="H38:H39"/>
    <mergeCell ref="I38:J38"/>
    <mergeCell ref="K38:K39"/>
    <mergeCell ref="L38:L39"/>
    <mergeCell ref="K29:K30"/>
    <mergeCell ref="L29:L30"/>
    <mergeCell ref="M29:M30"/>
    <mergeCell ref="J19:J21"/>
    <mergeCell ref="L19:L21"/>
    <mergeCell ref="M19:M21"/>
    <mergeCell ref="B28:M28"/>
    <mergeCell ref="K19:K21"/>
    <mergeCell ref="B29:C29"/>
    <mergeCell ref="D29:E29"/>
    <mergeCell ref="F29:G29"/>
    <mergeCell ref="H29:H30"/>
    <mergeCell ref="I29:J29"/>
    <mergeCell ref="A16:B16"/>
    <mergeCell ref="C16:F16"/>
    <mergeCell ref="B18:O18"/>
    <mergeCell ref="A19:A21"/>
    <mergeCell ref="B19:B21"/>
    <mergeCell ref="C19:C21"/>
    <mergeCell ref="D19:D21"/>
    <mergeCell ref="E19:E21"/>
    <mergeCell ref="F19:F21"/>
    <mergeCell ref="G19:G21"/>
    <mergeCell ref="H19:H21"/>
    <mergeCell ref="I19:I21"/>
    <mergeCell ref="N19:N21"/>
    <mergeCell ref="O19:O21"/>
    <mergeCell ref="G16:H16"/>
    <mergeCell ref="A13:C13"/>
    <mergeCell ref="A14:C14"/>
    <mergeCell ref="A8:C8"/>
    <mergeCell ref="A9:C9"/>
    <mergeCell ref="A10:C10"/>
    <mergeCell ref="A11:C11"/>
    <mergeCell ref="A12:C12"/>
    <mergeCell ref="D3:H3"/>
    <mergeCell ref="A4:C4"/>
    <mergeCell ref="A5:C5"/>
    <mergeCell ref="A6:C6"/>
    <mergeCell ref="A7:C7"/>
  </mergeCells>
  <hyperlinks>
    <hyperlink ref="I1" location="Indice!A1" display="INDICE" xr:uid="{00000000-0004-0000-0A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G9"/>
  <sheetViews>
    <sheetView workbookViewId="0">
      <selection activeCell="E13" sqref="E13"/>
    </sheetView>
  </sheetViews>
  <sheetFormatPr defaultColWidth="11.42578125" defaultRowHeight="15" x14ac:dyDescent="0.25"/>
  <cols>
    <col min="1" max="1" width="11.42578125" style="27"/>
    <col min="2" max="2" width="14.5703125" style="27" customWidth="1"/>
    <col min="3" max="3" width="20.7109375" style="27" customWidth="1"/>
    <col min="4" max="1021" width="11.42578125" style="27"/>
  </cols>
  <sheetData>
    <row r="1" spans="1:4" x14ac:dyDescent="0.25">
      <c r="A1" s="25" t="s">
        <v>243</v>
      </c>
      <c r="B1" s="26"/>
      <c r="C1" s="26"/>
      <c r="D1" s="7" t="s">
        <v>0</v>
      </c>
    </row>
    <row r="3" spans="1:4" x14ac:dyDescent="0.25">
      <c r="A3" s="319"/>
      <c r="B3" s="319"/>
      <c r="C3" s="178" t="s">
        <v>25</v>
      </c>
    </row>
    <row r="4" spans="1:4" x14ac:dyDescent="0.25">
      <c r="A4" s="320" t="s">
        <v>205</v>
      </c>
      <c r="B4" s="320"/>
      <c r="C4" s="55">
        <v>13</v>
      </c>
    </row>
    <row r="5" spans="1:4" x14ac:dyDescent="0.25">
      <c r="A5" s="320" t="s">
        <v>206</v>
      </c>
      <c r="B5" s="320"/>
      <c r="C5" s="55">
        <v>14</v>
      </c>
    </row>
    <row r="6" spans="1:4" ht="12.75" customHeight="1" x14ac:dyDescent="0.25">
      <c r="A6" s="317" t="s">
        <v>207</v>
      </c>
      <c r="B6" s="317"/>
      <c r="C6" s="55">
        <v>412370</v>
      </c>
    </row>
    <row r="8" spans="1:4" x14ac:dyDescent="0.25">
      <c r="A8" s="179" t="s">
        <v>68</v>
      </c>
      <c r="B8" s="179"/>
      <c r="C8" s="180">
        <v>1113399</v>
      </c>
    </row>
    <row r="9" spans="1:4" x14ac:dyDescent="0.25">
      <c r="A9" s="318" t="s">
        <v>94</v>
      </c>
      <c r="B9" s="318"/>
      <c r="C9" s="181">
        <f>C8/C6</f>
        <v>2.7</v>
      </c>
    </row>
  </sheetData>
  <mergeCells count="5">
    <mergeCell ref="A6:B6"/>
    <mergeCell ref="A9:B9"/>
    <mergeCell ref="A3:B3"/>
    <mergeCell ref="A4:B4"/>
    <mergeCell ref="A5:B5"/>
  </mergeCells>
  <hyperlinks>
    <hyperlink ref="D1" location="Indice!A1" display="INDICE" xr:uid="{00000000-0004-0000-0B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4"/>
  <sheetViews>
    <sheetView workbookViewId="0">
      <selection activeCell="J33" sqref="J33"/>
    </sheetView>
  </sheetViews>
  <sheetFormatPr defaultColWidth="11.42578125" defaultRowHeight="15" x14ac:dyDescent="0.25"/>
  <cols>
    <col min="2" max="2" width="23.85546875" customWidth="1"/>
    <col min="3" max="3" width="12.42578125" customWidth="1"/>
    <col min="4" max="4" width="11.7109375" customWidth="1"/>
    <col min="6" max="6" width="12.85546875" customWidth="1"/>
  </cols>
  <sheetData>
    <row r="1" spans="1:7" x14ac:dyDescent="0.25">
      <c r="A1" s="56" t="s">
        <v>249</v>
      </c>
      <c r="B1" s="27"/>
      <c r="C1" s="27"/>
      <c r="D1" s="27"/>
      <c r="E1" s="27"/>
      <c r="G1" s="7" t="s">
        <v>0</v>
      </c>
    </row>
    <row r="2" spans="1:7" x14ac:dyDescent="0.25">
      <c r="A2" s="27"/>
      <c r="B2" s="27"/>
      <c r="C2" s="27"/>
      <c r="D2" s="27"/>
      <c r="E2" s="27"/>
    </row>
    <row r="3" spans="1:7" x14ac:dyDescent="0.25">
      <c r="A3" s="57"/>
      <c r="B3" s="57"/>
      <c r="C3" s="276" t="s">
        <v>15</v>
      </c>
      <c r="D3" s="276"/>
      <c r="E3" s="276"/>
      <c r="F3" s="276"/>
    </row>
    <row r="4" spans="1:7" ht="35.25" customHeight="1" x14ac:dyDescent="0.25">
      <c r="A4" s="58"/>
      <c r="B4" s="58"/>
      <c r="C4" s="197" t="s">
        <v>208</v>
      </c>
      <c r="D4" s="197" t="s">
        <v>209</v>
      </c>
      <c r="E4" s="197" t="s">
        <v>210</v>
      </c>
      <c r="F4" s="197" t="s">
        <v>211</v>
      </c>
    </row>
    <row r="5" spans="1:7" x14ac:dyDescent="0.25">
      <c r="A5" s="321" t="s">
        <v>83</v>
      </c>
      <c r="B5" s="321"/>
      <c r="C5" s="59">
        <v>0</v>
      </c>
      <c r="D5" s="59">
        <v>21</v>
      </c>
      <c r="E5" s="59">
        <v>16</v>
      </c>
      <c r="F5" s="51">
        <f t="shared" ref="F5:F11" si="0">SUM(C5:E5)</f>
        <v>37</v>
      </c>
      <c r="G5" s="60"/>
    </row>
    <row r="6" spans="1:7" x14ac:dyDescent="0.25">
      <c r="A6" s="321" t="s">
        <v>84</v>
      </c>
      <c r="B6" s="321"/>
      <c r="C6" s="59">
        <v>0</v>
      </c>
      <c r="D6" s="59">
        <v>15</v>
      </c>
      <c r="E6" s="59">
        <v>5</v>
      </c>
      <c r="F6" s="51">
        <f t="shared" si="0"/>
        <v>20</v>
      </c>
      <c r="G6" s="60"/>
    </row>
    <row r="7" spans="1:7" ht="15" customHeight="1" x14ac:dyDescent="0.25">
      <c r="A7" s="322" t="s">
        <v>212</v>
      </c>
      <c r="B7" s="322"/>
      <c r="C7" s="59">
        <v>0</v>
      </c>
      <c r="D7" s="59">
        <v>6</v>
      </c>
      <c r="E7" s="59">
        <v>2</v>
      </c>
      <c r="F7" s="51">
        <f t="shared" si="0"/>
        <v>8</v>
      </c>
      <c r="G7" s="60"/>
    </row>
    <row r="8" spans="1:7" ht="15" customHeight="1" x14ac:dyDescent="0.25">
      <c r="A8" s="322" t="s">
        <v>213</v>
      </c>
      <c r="B8" s="322"/>
      <c r="C8" s="59">
        <v>0</v>
      </c>
      <c r="D8" s="59">
        <v>5</v>
      </c>
      <c r="E8" s="59">
        <v>1</v>
      </c>
      <c r="F8" s="51">
        <f t="shared" si="0"/>
        <v>6</v>
      </c>
      <c r="G8" s="60"/>
    </row>
    <row r="9" spans="1:7" ht="15" customHeight="1" x14ac:dyDescent="0.25">
      <c r="A9" s="321" t="s">
        <v>53</v>
      </c>
      <c r="B9" s="321"/>
      <c r="C9" s="59">
        <v>0</v>
      </c>
      <c r="D9" s="61">
        <v>62.01</v>
      </c>
      <c r="E9" s="61">
        <v>71.790000000000006</v>
      </c>
      <c r="F9" s="51">
        <f t="shared" si="0"/>
        <v>133.80000000000001</v>
      </c>
      <c r="G9" s="60"/>
    </row>
    <row r="10" spans="1:7" x14ac:dyDescent="0.25">
      <c r="A10" s="321" t="s">
        <v>214</v>
      </c>
      <c r="B10" s="321"/>
      <c r="C10" s="59">
        <v>0</v>
      </c>
      <c r="D10" s="61">
        <v>29.42</v>
      </c>
      <c r="E10" s="61">
        <v>8.34</v>
      </c>
      <c r="F10" s="62">
        <f t="shared" si="0"/>
        <v>37.760000000000005</v>
      </c>
      <c r="G10" s="60"/>
    </row>
    <row r="11" spans="1:7" ht="15" customHeight="1" x14ac:dyDescent="0.25">
      <c r="A11" s="322" t="s">
        <v>92</v>
      </c>
      <c r="B11" s="322"/>
      <c r="C11" s="59">
        <v>0</v>
      </c>
      <c r="D11" s="59">
        <v>20158.5</v>
      </c>
      <c r="E11" s="63">
        <v>1277.5</v>
      </c>
      <c r="F11" s="51">
        <f t="shared" si="0"/>
        <v>21436</v>
      </c>
      <c r="G11" s="60"/>
    </row>
    <row r="13" spans="1:7" x14ac:dyDescent="0.25">
      <c r="A13" s="206" t="s">
        <v>68</v>
      </c>
      <c r="B13" s="206"/>
      <c r="C13" s="323"/>
      <c r="D13" s="323"/>
      <c r="E13" s="323"/>
      <c r="F13" s="207">
        <v>192924</v>
      </c>
    </row>
    <row r="14" spans="1:7" x14ac:dyDescent="0.25">
      <c r="A14" s="324" t="s">
        <v>94</v>
      </c>
      <c r="B14" s="324"/>
      <c r="C14" s="325"/>
      <c r="D14" s="325"/>
      <c r="E14" s="325"/>
      <c r="F14" s="208">
        <f>F13/F11</f>
        <v>9</v>
      </c>
    </row>
  </sheetData>
  <mergeCells count="11">
    <mergeCell ref="A9:B9"/>
    <mergeCell ref="A10:B10"/>
    <mergeCell ref="A11:B11"/>
    <mergeCell ref="C13:E13"/>
    <mergeCell ref="A14:B14"/>
    <mergeCell ref="C14:E14"/>
    <mergeCell ref="C3:F3"/>
    <mergeCell ref="A5:B5"/>
    <mergeCell ref="A6:B6"/>
    <mergeCell ref="A7:B7"/>
    <mergeCell ref="A8:B8"/>
  </mergeCells>
  <hyperlinks>
    <hyperlink ref="G1" location="Indice!A1" display="INDICE" xr:uid="{00000000-0004-0000-0C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7"/>
  <sheetViews>
    <sheetView workbookViewId="0">
      <selection activeCell="B29" sqref="B29"/>
    </sheetView>
  </sheetViews>
  <sheetFormatPr defaultColWidth="11.42578125" defaultRowHeight="15" x14ac:dyDescent="0.25"/>
  <cols>
    <col min="1" max="1" width="15.140625" customWidth="1"/>
    <col min="2" max="2" width="19.7109375" customWidth="1"/>
    <col min="7" max="7" width="12.5703125" customWidth="1"/>
  </cols>
  <sheetData>
    <row r="1" spans="1:8" x14ac:dyDescent="0.25">
      <c r="A1" s="56" t="s">
        <v>250</v>
      </c>
      <c r="B1" s="27"/>
      <c r="C1" s="27"/>
      <c r="D1" s="27"/>
      <c r="E1" s="27"/>
      <c r="F1" s="27"/>
      <c r="G1" s="27"/>
      <c r="H1" s="7" t="s">
        <v>0</v>
      </c>
    </row>
    <row r="2" spans="1:8" x14ac:dyDescent="0.25">
      <c r="A2" s="27"/>
      <c r="B2" s="27"/>
      <c r="C2" s="27"/>
      <c r="D2" s="27"/>
      <c r="E2" s="27"/>
      <c r="F2" s="27"/>
      <c r="G2" s="27"/>
    </row>
    <row r="3" spans="1:8" x14ac:dyDescent="0.25">
      <c r="A3" s="49"/>
      <c r="B3" s="49"/>
      <c r="C3" s="316" t="s">
        <v>16</v>
      </c>
      <c r="D3" s="316"/>
      <c r="E3" s="316"/>
      <c r="F3" s="316"/>
      <c r="G3" s="316"/>
    </row>
    <row r="4" spans="1:8" x14ac:dyDescent="0.25">
      <c r="A4" s="58"/>
      <c r="B4" s="64"/>
      <c r="C4" s="197" t="s">
        <v>70</v>
      </c>
      <c r="D4" s="197" t="s">
        <v>71</v>
      </c>
      <c r="E4" s="197" t="s">
        <v>72</v>
      </c>
      <c r="F4" s="197" t="s">
        <v>73</v>
      </c>
      <c r="G4" s="197" t="s">
        <v>82</v>
      </c>
    </row>
    <row r="5" spans="1:8" x14ac:dyDescent="0.25">
      <c r="A5" s="321" t="s">
        <v>83</v>
      </c>
      <c r="B5" s="321"/>
      <c r="C5" s="65">
        <v>86</v>
      </c>
      <c r="D5" s="65">
        <v>63</v>
      </c>
      <c r="E5" s="65">
        <v>6</v>
      </c>
      <c r="F5" s="65">
        <v>18</v>
      </c>
      <c r="G5" s="66">
        <f t="shared" ref="G5:G11" si="0">SUM(C5:F5)</f>
        <v>173</v>
      </c>
    </row>
    <row r="6" spans="1:8" x14ac:dyDescent="0.25">
      <c r="A6" s="321" t="s">
        <v>84</v>
      </c>
      <c r="B6" s="321"/>
      <c r="C6" s="65">
        <v>13</v>
      </c>
      <c r="D6" s="65">
        <v>23</v>
      </c>
      <c r="E6" s="65">
        <v>1</v>
      </c>
      <c r="F6" s="65">
        <v>3</v>
      </c>
      <c r="G6" s="66">
        <f t="shared" si="0"/>
        <v>40</v>
      </c>
    </row>
    <row r="7" spans="1:8" x14ac:dyDescent="0.25">
      <c r="A7" s="321" t="s">
        <v>212</v>
      </c>
      <c r="B7" s="321"/>
      <c r="C7" s="65">
        <v>3</v>
      </c>
      <c r="D7" s="65">
        <v>2</v>
      </c>
      <c r="E7" s="65">
        <v>2</v>
      </c>
      <c r="F7" s="65">
        <v>2</v>
      </c>
      <c r="G7" s="66">
        <f t="shared" si="0"/>
        <v>9</v>
      </c>
    </row>
    <row r="8" spans="1:8" x14ac:dyDescent="0.25">
      <c r="A8" s="321" t="s">
        <v>213</v>
      </c>
      <c r="B8" s="321"/>
      <c r="C8" s="65">
        <v>0</v>
      </c>
      <c r="D8" s="65">
        <v>1</v>
      </c>
      <c r="E8" s="65">
        <v>1</v>
      </c>
      <c r="F8" s="65">
        <v>1</v>
      </c>
      <c r="G8" s="66">
        <f t="shared" si="0"/>
        <v>3</v>
      </c>
    </row>
    <row r="9" spans="1:8" ht="15" customHeight="1" x14ac:dyDescent="0.25">
      <c r="A9" s="328" t="s">
        <v>53</v>
      </c>
      <c r="B9" s="328"/>
      <c r="C9" s="65">
        <v>346.93</v>
      </c>
      <c r="D9" s="65">
        <v>206.18</v>
      </c>
      <c r="E9" s="65">
        <v>39.32</v>
      </c>
      <c r="F9" s="65">
        <v>44.07</v>
      </c>
      <c r="G9" s="66">
        <f t="shared" si="0"/>
        <v>636.50000000000011</v>
      </c>
    </row>
    <row r="10" spans="1:8" ht="15" customHeight="1" x14ac:dyDescent="0.25">
      <c r="A10" s="328" t="s">
        <v>214</v>
      </c>
      <c r="B10" s="328"/>
      <c r="C10" s="65">
        <v>26.9</v>
      </c>
      <c r="D10" s="65">
        <v>56.06</v>
      </c>
      <c r="E10" s="65">
        <v>0.7</v>
      </c>
      <c r="F10" s="65">
        <v>11.74</v>
      </c>
      <c r="G10" s="66">
        <f t="shared" si="0"/>
        <v>95.4</v>
      </c>
    </row>
    <row r="11" spans="1:8" ht="15" customHeight="1" x14ac:dyDescent="0.25">
      <c r="A11" s="329" t="s">
        <v>215</v>
      </c>
      <c r="B11" s="209" t="s">
        <v>216</v>
      </c>
      <c r="C11" s="67" t="s">
        <v>58</v>
      </c>
      <c r="D11" s="67" t="s">
        <v>58</v>
      </c>
      <c r="E11" s="67">
        <v>5866.6</v>
      </c>
      <c r="F11" s="67" t="s">
        <v>58</v>
      </c>
      <c r="G11" s="68">
        <f t="shared" si="0"/>
        <v>5866.6</v>
      </c>
    </row>
    <row r="12" spans="1:8" x14ac:dyDescent="0.25">
      <c r="A12" s="329"/>
      <c r="B12" s="209" t="s">
        <v>217</v>
      </c>
      <c r="C12" s="67" t="s">
        <v>58</v>
      </c>
      <c r="D12" s="67" t="s">
        <v>58</v>
      </c>
      <c r="E12" s="67" t="s">
        <v>58</v>
      </c>
      <c r="F12" s="67" t="s">
        <v>58</v>
      </c>
      <c r="G12" s="66" t="s">
        <v>58</v>
      </c>
    </row>
    <row r="13" spans="1:8" x14ac:dyDescent="0.25">
      <c r="A13" s="329"/>
      <c r="B13" s="209" t="s">
        <v>218</v>
      </c>
      <c r="C13" s="67" t="s">
        <v>58</v>
      </c>
      <c r="D13" s="67" t="s">
        <v>58</v>
      </c>
      <c r="E13" s="67" t="s">
        <v>58</v>
      </c>
      <c r="F13" s="67">
        <v>358336.99</v>
      </c>
      <c r="G13" s="68">
        <f>SUM(C13:F13)</f>
        <v>358336.99</v>
      </c>
    </row>
    <row r="14" spans="1:8" x14ac:dyDescent="0.25">
      <c r="A14" s="329"/>
      <c r="B14" s="210" t="s">
        <v>174</v>
      </c>
      <c r="C14" s="69">
        <f>SUM(C11:C13)</f>
        <v>0</v>
      </c>
      <c r="D14" s="69" t="s">
        <v>58</v>
      </c>
      <c r="E14" s="69">
        <f>SUM(E11:E13)</f>
        <v>5866.6</v>
      </c>
      <c r="F14" s="69">
        <f>SUM(F11:F13)</f>
        <v>358336.99</v>
      </c>
      <c r="G14" s="69">
        <f>SUM(G11:G13)</f>
        <v>364203.58999999997</v>
      </c>
    </row>
    <row r="16" spans="1:8" x14ac:dyDescent="0.25">
      <c r="A16" s="330" t="s">
        <v>68</v>
      </c>
      <c r="B16" s="330"/>
      <c r="C16" s="327"/>
      <c r="D16" s="327"/>
      <c r="E16" s="327"/>
      <c r="F16" s="327"/>
      <c r="G16" s="211">
        <v>722540.58</v>
      </c>
    </row>
    <row r="17" spans="1:7" x14ac:dyDescent="0.25">
      <c r="A17" s="326" t="s">
        <v>94</v>
      </c>
      <c r="B17" s="326"/>
      <c r="C17" s="327"/>
      <c r="D17" s="327"/>
      <c r="E17" s="327"/>
      <c r="F17" s="327"/>
      <c r="G17" s="212">
        <f>G16/G14</f>
        <v>1.9838919764629448</v>
      </c>
    </row>
  </sheetData>
  <mergeCells count="12">
    <mergeCell ref="A17:B17"/>
    <mergeCell ref="C17:F17"/>
    <mergeCell ref="A9:B9"/>
    <mergeCell ref="A10:B10"/>
    <mergeCell ref="A11:A14"/>
    <mergeCell ref="A16:B16"/>
    <mergeCell ref="C16:F16"/>
    <mergeCell ref="C3:G3"/>
    <mergeCell ref="A5:B5"/>
    <mergeCell ref="A6:B6"/>
    <mergeCell ref="A7:B7"/>
    <mergeCell ref="A8:B8"/>
  </mergeCells>
  <hyperlinks>
    <hyperlink ref="H1" location="Indice!A1" display="INDICE" xr:uid="{00000000-0004-0000-0D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4"/>
  <sheetViews>
    <sheetView workbookViewId="0">
      <selection activeCell="E34" sqref="E34"/>
    </sheetView>
  </sheetViews>
  <sheetFormatPr defaultColWidth="11.42578125" defaultRowHeight="15" x14ac:dyDescent="0.25"/>
  <cols>
    <col min="1" max="1" width="23.7109375" customWidth="1"/>
    <col min="2" max="2" width="14.28515625" customWidth="1"/>
    <col min="4" max="4" width="9.7109375" customWidth="1"/>
    <col min="5" max="5" width="11.140625" customWidth="1"/>
    <col min="7" max="7" width="12.42578125" customWidth="1"/>
  </cols>
  <sheetData>
    <row r="1" spans="1:8" x14ac:dyDescent="0.25">
      <c r="A1" s="56" t="s">
        <v>241</v>
      </c>
      <c r="B1" s="27"/>
      <c r="C1" s="27"/>
      <c r="D1" s="27"/>
      <c r="E1" s="27"/>
      <c r="F1" s="27"/>
      <c r="G1" s="27"/>
      <c r="H1" s="7" t="s">
        <v>0</v>
      </c>
    </row>
    <row r="2" spans="1:8" x14ac:dyDescent="0.25">
      <c r="A2" s="27"/>
      <c r="B2" s="27"/>
      <c r="C2" s="27"/>
      <c r="D2" s="27"/>
      <c r="E2" s="27"/>
      <c r="F2" s="27"/>
      <c r="G2" s="27"/>
    </row>
    <row r="3" spans="1:8" x14ac:dyDescent="0.25">
      <c r="A3" s="58"/>
      <c r="B3" s="58"/>
      <c r="C3" s="336" t="s">
        <v>17</v>
      </c>
      <c r="D3" s="336"/>
      <c r="E3" s="336"/>
      <c r="F3" s="336"/>
      <c r="G3" s="336"/>
    </row>
    <row r="4" spans="1:8" x14ac:dyDescent="0.25">
      <c r="A4" s="58"/>
      <c r="B4" s="66"/>
      <c r="C4" s="170" t="s">
        <v>70</v>
      </c>
      <c r="D4" s="170" t="s">
        <v>71</v>
      </c>
      <c r="E4" s="170" t="s">
        <v>72</v>
      </c>
      <c r="F4" s="170" t="s">
        <v>73</v>
      </c>
      <c r="G4" s="170" t="s">
        <v>82</v>
      </c>
    </row>
    <row r="5" spans="1:8" x14ac:dyDescent="0.25">
      <c r="A5" s="337" t="s">
        <v>88</v>
      </c>
      <c r="B5" s="337"/>
      <c r="C5" s="70">
        <v>4.1946000000000003</v>
      </c>
      <c r="D5" s="70">
        <v>629.8424</v>
      </c>
      <c r="E5" s="70">
        <v>721.2953</v>
      </c>
      <c r="F5" s="70">
        <v>14.8232</v>
      </c>
      <c r="G5" s="71">
        <f>SUM(C5:F5)</f>
        <v>1370.1555000000001</v>
      </c>
    </row>
    <row r="6" spans="1:8" x14ac:dyDescent="0.25">
      <c r="A6" s="337" t="s">
        <v>219</v>
      </c>
      <c r="B6" s="337"/>
      <c r="C6" s="81" t="s">
        <v>58</v>
      </c>
      <c r="D6" s="81">
        <v>37736.5</v>
      </c>
      <c r="E6" s="81">
        <v>72150</v>
      </c>
      <c r="F6" s="81" t="s">
        <v>58</v>
      </c>
      <c r="G6" s="68">
        <v>24961</v>
      </c>
    </row>
    <row r="7" spans="1:8" x14ac:dyDescent="0.25">
      <c r="A7" s="338" t="s">
        <v>220</v>
      </c>
      <c r="B7" s="166" t="s">
        <v>221</v>
      </c>
      <c r="C7" s="70" t="s">
        <v>58</v>
      </c>
      <c r="D7" s="81">
        <v>9915</v>
      </c>
      <c r="E7" s="81">
        <v>8930</v>
      </c>
      <c r="F7" s="81" t="s">
        <v>58</v>
      </c>
      <c r="G7" s="68">
        <f>SUM(C7:F7)</f>
        <v>18845</v>
      </c>
    </row>
    <row r="8" spans="1:8" x14ac:dyDescent="0.25">
      <c r="A8" s="338"/>
      <c r="B8" s="166" t="s">
        <v>222</v>
      </c>
      <c r="C8" s="70" t="s">
        <v>58</v>
      </c>
      <c r="D8" s="81">
        <v>9810</v>
      </c>
      <c r="E8" s="81" t="s">
        <v>58</v>
      </c>
      <c r="F8" s="81" t="s">
        <v>58</v>
      </c>
      <c r="G8" s="68">
        <f>SUM(C8:F8)</f>
        <v>9810</v>
      </c>
    </row>
    <row r="9" spans="1:8" ht="15" customHeight="1" x14ac:dyDescent="0.25">
      <c r="A9" s="5"/>
      <c r="B9" s="5"/>
      <c r="C9" s="5"/>
      <c r="D9" s="5"/>
      <c r="E9" s="5"/>
      <c r="F9" s="5"/>
      <c r="G9" s="5"/>
    </row>
    <row r="10" spans="1:8" x14ac:dyDescent="0.25">
      <c r="A10" s="339" t="s">
        <v>68</v>
      </c>
      <c r="B10" s="339" t="s">
        <v>223</v>
      </c>
      <c r="C10" s="335" t="s">
        <v>223</v>
      </c>
      <c r="D10" s="335"/>
      <c r="E10" s="335"/>
      <c r="F10" s="335"/>
      <c r="G10" s="107">
        <v>121551</v>
      </c>
    </row>
    <row r="11" spans="1:8" x14ac:dyDescent="0.25">
      <c r="A11" s="339"/>
      <c r="B11" s="339" t="s">
        <v>224</v>
      </c>
      <c r="C11" s="335" t="s">
        <v>224</v>
      </c>
      <c r="D11" s="335"/>
      <c r="E11" s="335"/>
      <c r="F11" s="335"/>
      <c r="G11" s="107">
        <v>111834</v>
      </c>
    </row>
    <row r="12" spans="1:8" ht="15" customHeight="1" x14ac:dyDescent="0.25">
      <c r="A12" s="331" t="s">
        <v>94</v>
      </c>
      <c r="B12" s="332" t="s">
        <v>223</v>
      </c>
      <c r="C12" s="335" t="s">
        <v>223</v>
      </c>
      <c r="D12" s="335"/>
      <c r="E12" s="335"/>
      <c r="F12" s="335"/>
      <c r="G12" s="108">
        <f>G10/G7</f>
        <v>6.4500397983550011</v>
      </c>
    </row>
    <row r="13" spans="1:8" ht="15" customHeight="1" x14ac:dyDescent="0.25">
      <c r="A13" s="333"/>
      <c r="B13" s="334" t="s">
        <v>224</v>
      </c>
      <c r="C13" s="335" t="s">
        <v>224</v>
      </c>
      <c r="D13" s="335"/>
      <c r="E13" s="335"/>
      <c r="F13" s="335"/>
      <c r="G13" s="173">
        <f>G11/G8</f>
        <v>11.4</v>
      </c>
    </row>
    <row r="14" spans="1:8" x14ac:dyDescent="0.25">
      <c r="A14" s="5"/>
      <c r="B14" s="5"/>
      <c r="C14" s="5"/>
      <c r="D14" s="5"/>
      <c r="E14" s="5"/>
      <c r="F14" s="5"/>
      <c r="G14" s="5"/>
    </row>
  </sheetData>
  <mergeCells count="10">
    <mergeCell ref="A12:B13"/>
    <mergeCell ref="C12:F12"/>
    <mergeCell ref="C13:F13"/>
    <mergeCell ref="C3:G3"/>
    <mergeCell ref="A5:B5"/>
    <mergeCell ref="A6:B6"/>
    <mergeCell ref="A7:A8"/>
    <mergeCell ref="A10:B11"/>
    <mergeCell ref="C10:F10"/>
    <mergeCell ref="C11:F11"/>
  </mergeCells>
  <hyperlinks>
    <hyperlink ref="H1" location="Indice!A1" display="INDICE" xr:uid="{00000000-0004-0000-0E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5"/>
  <sheetViews>
    <sheetView workbookViewId="0">
      <selection activeCell="C11" sqref="C11"/>
    </sheetView>
  </sheetViews>
  <sheetFormatPr defaultColWidth="11.42578125" defaultRowHeight="15" x14ac:dyDescent="0.25"/>
  <cols>
    <col min="1" max="1" width="21.28515625" customWidth="1"/>
    <col min="2" max="2" width="15.5703125" customWidth="1"/>
    <col min="3" max="3" width="14" customWidth="1"/>
    <col min="4" max="4" width="13.42578125" customWidth="1"/>
    <col min="5" max="5" width="14.140625" customWidth="1"/>
    <col min="6" max="7" width="13.28515625" customWidth="1"/>
  </cols>
  <sheetData>
    <row r="1" spans="1:8" x14ac:dyDescent="0.25">
      <c r="A1" s="56" t="s">
        <v>251</v>
      </c>
      <c r="B1" s="27"/>
      <c r="H1" s="7" t="s">
        <v>0</v>
      </c>
    </row>
    <row r="2" spans="1:8" x14ac:dyDescent="0.25">
      <c r="A2" s="27"/>
      <c r="B2" s="27"/>
    </row>
    <row r="3" spans="1:8" x14ac:dyDescent="0.25">
      <c r="A3" s="72"/>
      <c r="B3" s="72"/>
      <c r="C3" s="340" t="s">
        <v>18</v>
      </c>
      <c r="D3" s="340"/>
      <c r="E3" s="340"/>
      <c r="F3" s="340"/>
      <c r="G3" s="340"/>
    </row>
    <row r="4" spans="1:8" x14ac:dyDescent="0.25">
      <c r="A4" s="58"/>
      <c r="B4" s="64"/>
      <c r="C4" s="215" t="s">
        <v>70</v>
      </c>
      <c r="D4" s="215" t="s">
        <v>71</v>
      </c>
      <c r="E4" s="215" t="s">
        <v>72</v>
      </c>
      <c r="F4" s="215" t="s">
        <v>73</v>
      </c>
      <c r="G4" s="215" t="s">
        <v>82</v>
      </c>
    </row>
    <row r="5" spans="1:8" x14ac:dyDescent="0.25">
      <c r="A5" s="341" t="s">
        <v>225</v>
      </c>
      <c r="B5" s="341"/>
      <c r="C5" s="67">
        <v>24</v>
      </c>
      <c r="D5" s="81" t="s">
        <v>58</v>
      </c>
      <c r="E5" s="76" t="s">
        <v>58</v>
      </c>
      <c r="F5" s="76">
        <v>2</v>
      </c>
      <c r="G5" s="73">
        <f t="shared" ref="G5:G12" si="0">SUM(C5:F5)</f>
        <v>26</v>
      </c>
    </row>
    <row r="6" spans="1:8" x14ac:dyDescent="0.25">
      <c r="A6" s="341" t="s">
        <v>226</v>
      </c>
      <c r="B6" s="341"/>
      <c r="C6" s="67">
        <v>22</v>
      </c>
      <c r="D6" s="76" t="s">
        <v>58</v>
      </c>
      <c r="E6" s="76" t="s">
        <v>58</v>
      </c>
      <c r="F6" s="76">
        <v>1</v>
      </c>
      <c r="G6" s="73">
        <f t="shared" si="0"/>
        <v>23</v>
      </c>
    </row>
    <row r="7" spans="1:8" x14ac:dyDescent="0.25">
      <c r="A7" s="213" t="s">
        <v>227</v>
      </c>
      <c r="B7" s="214"/>
      <c r="C7" s="67">
        <v>8</v>
      </c>
      <c r="D7" s="76" t="s">
        <v>58</v>
      </c>
      <c r="E7" s="76" t="s">
        <v>58</v>
      </c>
      <c r="F7" s="76">
        <v>0</v>
      </c>
      <c r="G7" s="73">
        <f t="shared" si="0"/>
        <v>8</v>
      </c>
    </row>
    <row r="8" spans="1:8" x14ac:dyDescent="0.25">
      <c r="A8" s="341" t="s">
        <v>228</v>
      </c>
      <c r="B8" s="341"/>
      <c r="C8" s="67">
        <v>8</v>
      </c>
      <c r="D8" s="81" t="s">
        <v>58</v>
      </c>
      <c r="E8" s="81" t="s">
        <v>58</v>
      </c>
      <c r="F8" s="81">
        <v>0</v>
      </c>
      <c r="G8" s="73">
        <f t="shared" si="0"/>
        <v>8</v>
      </c>
    </row>
    <row r="9" spans="1:8" x14ac:dyDescent="0.25">
      <c r="A9" s="341" t="s">
        <v>53</v>
      </c>
      <c r="B9" s="341"/>
      <c r="C9" s="70">
        <v>20.89</v>
      </c>
      <c r="D9" s="81" t="s">
        <v>58</v>
      </c>
      <c r="E9" s="81" t="s">
        <v>58</v>
      </c>
      <c r="F9" s="70">
        <v>1.58</v>
      </c>
      <c r="G9" s="74">
        <f t="shared" si="0"/>
        <v>22.47</v>
      </c>
    </row>
    <row r="10" spans="1:8" ht="15" customHeight="1" x14ac:dyDescent="0.25">
      <c r="A10" s="342" t="s">
        <v>89</v>
      </c>
      <c r="B10" s="216" t="s">
        <v>229</v>
      </c>
      <c r="C10" s="70">
        <v>1.81</v>
      </c>
      <c r="D10" s="76" t="s">
        <v>58</v>
      </c>
      <c r="E10" s="76" t="s">
        <v>58</v>
      </c>
      <c r="F10" s="76" t="s">
        <v>58</v>
      </c>
      <c r="G10" s="74">
        <f t="shared" si="0"/>
        <v>1.81</v>
      </c>
    </row>
    <row r="11" spans="1:8" x14ac:dyDescent="0.25">
      <c r="A11" s="342"/>
      <c r="B11" s="216" t="s">
        <v>230</v>
      </c>
      <c r="C11" s="70">
        <v>3.52</v>
      </c>
      <c r="D11" s="76" t="s">
        <v>58</v>
      </c>
      <c r="E11" s="76" t="s">
        <v>58</v>
      </c>
      <c r="F11" s="70">
        <v>0.2</v>
      </c>
      <c r="G11" s="74">
        <f t="shared" si="0"/>
        <v>3.72</v>
      </c>
    </row>
    <row r="12" spans="1:8" x14ac:dyDescent="0.25">
      <c r="A12" s="341" t="s">
        <v>231</v>
      </c>
      <c r="B12" s="341"/>
      <c r="C12" s="67">
        <v>90925</v>
      </c>
      <c r="D12" s="76" t="s">
        <v>58</v>
      </c>
      <c r="E12" s="76" t="s">
        <v>58</v>
      </c>
      <c r="F12" s="76" t="s">
        <v>58</v>
      </c>
      <c r="G12" s="73">
        <f t="shared" si="0"/>
        <v>90925</v>
      </c>
    </row>
    <row r="14" spans="1:8" x14ac:dyDescent="0.25">
      <c r="A14" s="330" t="s">
        <v>68</v>
      </c>
      <c r="B14" s="330"/>
      <c r="C14" s="327"/>
      <c r="D14" s="327"/>
      <c r="E14" s="327"/>
      <c r="F14" s="327"/>
      <c r="G14" s="211">
        <v>363700</v>
      </c>
    </row>
    <row r="15" spans="1:8" x14ac:dyDescent="0.25">
      <c r="A15" s="326" t="s">
        <v>94</v>
      </c>
      <c r="B15" s="326"/>
      <c r="C15" s="327"/>
      <c r="D15" s="327"/>
      <c r="E15" s="327"/>
      <c r="F15" s="327"/>
      <c r="G15" s="212">
        <f>G14/G12</f>
        <v>4</v>
      </c>
    </row>
  </sheetData>
  <mergeCells count="11">
    <mergeCell ref="A10:A11"/>
    <mergeCell ref="A12:B12"/>
    <mergeCell ref="A14:B14"/>
    <mergeCell ref="C14:F14"/>
    <mergeCell ref="A15:B15"/>
    <mergeCell ref="C15:F15"/>
    <mergeCell ref="C3:G3"/>
    <mergeCell ref="A5:B5"/>
    <mergeCell ref="A6:B6"/>
    <mergeCell ref="A8:B8"/>
    <mergeCell ref="A9:B9"/>
  </mergeCells>
  <hyperlinks>
    <hyperlink ref="H1" location="Indice!A1" display="INDICE" xr:uid="{00000000-0004-0000-0F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5"/>
  <sheetViews>
    <sheetView workbookViewId="0">
      <selection activeCell="F25" sqref="F25"/>
    </sheetView>
  </sheetViews>
  <sheetFormatPr defaultColWidth="11.42578125" defaultRowHeight="15" x14ac:dyDescent="0.25"/>
  <cols>
    <col min="1" max="1" width="24.85546875" customWidth="1"/>
    <col min="2" max="2" width="13.28515625" customWidth="1"/>
    <col min="3" max="3" width="11" customWidth="1"/>
    <col min="4" max="4" width="6.28515625" customWidth="1"/>
    <col min="5" max="5" width="9.7109375" customWidth="1"/>
    <col min="6" max="6" width="10.140625" customWidth="1"/>
    <col min="7" max="7" width="12" customWidth="1"/>
  </cols>
  <sheetData>
    <row r="1" spans="1:8" x14ac:dyDescent="0.25">
      <c r="A1" s="56" t="s">
        <v>252</v>
      </c>
      <c r="B1" s="27"/>
      <c r="C1" s="27"/>
      <c r="D1" s="27"/>
      <c r="E1" s="27"/>
      <c r="F1" s="27"/>
      <c r="G1" s="27"/>
      <c r="H1" s="7" t="s">
        <v>0</v>
      </c>
    </row>
    <row r="2" spans="1:8" x14ac:dyDescent="0.25">
      <c r="A2" s="27"/>
      <c r="B2" s="27"/>
      <c r="C2" s="27"/>
      <c r="D2" s="27"/>
      <c r="E2" s="27"/>
      <c r="F2" s="27"/>
      <c r="G2" s="27"/>
    </row>
    <row r="3" spans="1:8" x14ac:dyDescent="0.25">
      <c r="A3" s="58"/>
      <c r="B3" s="58"/>
      <c r="C3" s="343" t="s">
        <v>19</v>
      </c>
      <c r="D3" s="343"/>
      <c r="E3" s="343"/>
      <c r="F3" s="343"/>
      <c r="G3" s="343"/>
    </row>
    <row r="4" spans="1:8" x14ac:dyDescent="0.25">
      <c r="A4" s="58"/>
      <c r="B4" s="58"/>
      <c r="C4" s="215" t="s">
        <v>70</v>
      </c>
      <c r="D4" s="215" t="s">
        <v>71</v>
      </c>
      <c r="E4" s="215" t="s">
        <v>72</v>
      </c>
      <c r="F4" s="215" t="s">
        <v>73</v>
      </c>
      <c r="G4" s="215" t="s">
        <v>82</v>
      </c>
    </row>
    <row r="5" spans="1:8" x14ac:dyDescent="0.25">
      <c r="A5" s="341" t="s">
        <v>225</v>
      </c>
      <c r="B5" s="341"/>
      <c r="C5" s="85">
        <v>23</v>
      </c>
      <c r="D5" s="76" t="s">
        <v>58</v>
      </c>
      <c r="E5" s="76" t="s">
        <v>58</v>
      </c>
      <c r="F5" s="76" t="s">
        <v>58</v>
      </c>
      <c r="G5" s="87">
        <f t="shared" ref="G5:G12" si="0">SUM(C5:F5)</f>
        <v>23</v>
      </c>
    </row>
    <row r="6" spans="1:8" x14ac:dyDescent="0.25">
      <c r="A6" s="341" t="s">
        <v>226</v>
      </c>
      <c r="B6" s="341"/>
      <c r="C6" s="85">
        <v>11</v>
      </c>
      <c r="D6" s="76" t="s">
        <v>58</v>
      </c>
      <c r="E6" s="76" t="s">
        <v>58</v>
      </c>
      <c r="F6" s="76" t="s">
        <v>58</v>
      </c>
      <c r="G6" s="87">
        <f t="shared" si="0"/>
        <v>11</v>
      </c>
    </row>
    <row r="7" spans="1:8" ht="15" customHeight="1" x14ac:dyDescent="0.25">
      <c r="A7" s="213" t="s">
        <v>227</v>
      </c>
      <c r="B7" s="214"/>
      <c r="C7" s="86">
        <v>4</v>
      </c>
      <c r="D7" s="79" t="s">
        <v>58</v>
      </c>
      <c r="E7" s="79" t="s">
        <v>58</v>
      </c>
      <c r="F7" s="79" t="s">
        <v>58</v>
      </c>
      <c r="G7" s="87">
        <f t="shared" si="0"/>
        <v>4</v>
      </c>
    </row>
    <row r="8" spans="1:8" ht="15" customHeight="1" x14ac:dyDescent="0.25">
      <c r="A8" s="341" t="s">
        <v>228</v>
      </c>
      <c r="B8" s="341"/>
      <c r="C8" s="86">
        <v>4</v>
      </c>
      <c r="D8" s="79" t="s">
        <v>58</v>
      </c>
      <c r="E8" s="79" t="s">
        <v>58</v>
      </c>
      <c r="F8" s="79" t="s">
        <v>58</v>
      </c>
      <c r="G8" s="87">
        <f t="shared" si="0"/>
        <v>4</v>
      </c>
    </row>
    <row r="9" spans="1:8" ht="15" customHeight="1" x14ac:dyDescent="0.25">
      <c r="A9" s="341" t="s">
        <v>53</v>
      </c>
      <c r="B9" s="341"/>
      <c r="C9" s="78">
        <v>3.98</v>
      </c>
      <c r="D9" s="79" t="s">
        <v>58</v>
      </c>
      <c r="E9" s="79" t="s">
        <v>58</v>
      </c>
      <c r="F9" s="79" t="s">
        <v>58</v>
      </c>
      <c r="G9" s="77">
        <f t="shared" si="0"/>
        <v>3.98</v>
      </c>
    </row>
    <row r="10" spans="1:8" ht="15" customHeight="1" x14ac:dyDescent="0.25">
      <c r="A10" s="322" t="s">
        <v>89</v>
      </c>
      <c r="B10" s="216" t="s">
        <v>229</v>
      </c>
      <c r="C10" s="78">
        <v>0</v>
      </c>
      <c r="D10" s="79" t="s">
        <v>58</v>
      </c>
      <c r="E10" s="79" t="s">
        <v>58</v>
      </c>
      <c r="F10" s="79" t="s">
        <v>58</v>
      </c>
      <c r="G10" s="77">
        <f t="shared" si="0"/>
        <v>0</v>
      </c>
    </row>
    <row r="11" spans="1:8" x14ac:dyDescent="0.25">
      <c r="A11" s="322"/>
      <c r="B11" s="216" t="s">
        <v>230</v>
      </c>
      <c r="C11" s="75">
        <v>1.24</v>
      </c>
      <c r="D11" s="76" t="s">
        <v>58</v>
      </c>
      <c r="E11" s="76" t="s">
        <v>58</v>
      </c>
      <c r="F11" s="76" t="s">
        <v>58</v>
      </c>
      <c r="G11" s="77">
        <f t="shared" si="0"/>
        <v>1.24</v>
      </c>
    </row>
    <row r="12" spans="1:8" ht="15" customHeight="1" x14ac:dyDescent="0.25">
      <c r="A12" s="341" t="s">
        <v>231</v>
      </c>
      <c r="B12" s="341"/>
      <c r="C12" s="78">
        <v>29943</v>
      </c>
      <c r="D12" s="79" t="s">
        <v>58</v>
      </c>
      <c r="E12" s="79" t="s">
        <v>58</v>
      </c>
      <c r="F12" s="79" t="s">
        <v>58</v>
      </c>
      <c r="G12" s="87">
        <f t="shared" si="0"/>
        <v>29943</v>
      </c>
    </row>
    <row r="14" spans="1:8" x14ac:dyDescent="0.25">
      <c r="A14" s="206" t="s">
        <v>68</v>
      </c>
      <c r="B14" s="206"/>
      <c r="C14" s="217"/>
      <c r="D14" s="217"/>
      <c r="E14" s="217"/>
      <c r="F14" s="217"/>
      <c r="G14" s="218">
        <v>89829</v>
      </c>
    </row>
    <row r="15" spans="1:8" x14ac:dyDescent="0.25">
      <c r="A15" s="344" t="s">
        <v>94</v>
      </c>
      <c r="B15" s="344"/>
      <c r="C15" s="345"/>
      <c r="D15" s="346"/>
      <c r="E15" s="346"/>
      <c r="F15" s="347"/>
      <c r="G15" s="219">
        <f>G14/G12</f>
        <v>3</v>
      </c>
    </row>
  </sheetData>
  <mergeCells count="9">
    <mergeCell ref="C3:G3"/>
    <mergeCell ref="A5:B5"/>
    <mergeCell ref="A6:B6"/>
    <mergeCell ref="A15:B15"/>
    <mergeCell ref="A8:B8"/>
    <mergeCell ref="A9:B9"/>
    <mergeCell ref="A10:A11"/>
    <mergeCell ref="A12:B12"/>
    <mergeCell ref="C15:F15"/>
  </mergeCells>
  <hyperlinks>
    <hyperlink ref="H1" location="Indice!A1" display="INDICE" xr:uid="{00000000-0004-0000-10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5"/>
  <sheetViews>
    <sheetView workbookViewId="0">
      <selection activeCell="A2" sqref="A2"/>
    </sheetView>
  </sheetViews>
  <sheetFormatPr defaultColWidth="11.42578125" defaultRowHeight="15" x14ac:dyDescent="0.25"/>
  <cols>
    <col min="1" max="1" width="25.42578125" customWidth="1"/>
    <col min="4" max="4" width="7" customWidth="1"/>
    <col min="5" max="5" width="8.7109375" customWidth="1"/>
    <col min="6" max="6" width="11.28515625" customWidth="1"/>
  </cols>
  <sheetData>
    <row r="1" spans="1:7" x14ac:dyDescent="0.25">
      <c r="A1" s="56" t="s">
        <v>253</v>
      </c>
      <c r="B1" s="56"/>
      <c r="C1" s="56"/>
      <c r="D1" s="27"/>
      <c r="E1" s="27"/>
      <c r="F1" s="27"/>
      <c r="G1" s="7" t="s">
        <v>0</v>
      </c>
    </row>
    <row r="2" spans="1:7" x14ac:dyDescent="0.25">
      <c r="A2" s="27"/>
      <c r="B2" s="27"/>
      <c r="C2" s="27"/>
      <c r="D2" s="27"/>
      <c r="E2" s="27"/>
      <c r="F2" s="27"/>
    </row>
    <row r="3" spans="1:7" x14ac:dyDescent="0.25">
      <c r="A3" s="58"/>
      <c r="B3" s="58"/>
      <c r="C3" s="348" t="s">
        <v>232</v>
      </c>
      <c r="D3" s="348"/>
      <c r="E3" s="348"/>
      <c r="F3" s="348"/>
      <c r="G3" s="348"/>
    </row>
    <row r="4" spans="1:7" x14ac:dyDescent="0.25">
      <c r="A4" s="58"/>
      <c r="B4" s="58"/>
      <c r="C4" s="215" t="s">
        <v>70</v>
      </c>
      <c r="D4" s="215" t="s">
        <v>71</v>
      </c>
      <c r="E4" s="215" t="s">
        <v>72</v>
      </c>
      <c r="F4" s="215" t="s">
        <v>73</v>
      </c>
      <c r="G4" s="215" t="s">
        <v>82</v>
      </c>
    </row>
    <row r="5" spans="1:7" x14ac:dyDescent="0.25">
      <c r="A5" s="341" t="s">
        <v>225</v>
      </c>
      <c r="B5" s="341"/>
      <c r="C5" s="76" t="s">
        <v>58</v>
      </c>
      <c r="D5" s="76" t="s">
        <v>58</v>
      </c>
      <c r="E5" s="76">
        <v>20</v>
      </c>
      <c r="F5" s="80" t="s">
        <v>58</v>
      </c>
      <c r="G5" s="5">
        <f t="shared" ref="G5:G12" si="0">SUM(C5:F5)</f>
        <v>20</v>
      </c>
    </row>
    <row r="6" spans="1:7" x14ac:dyDescent="0.25">
      <c r="A6" s="341" t="s">
        <v>226</v>
      </c>
      <c r="B6" s="341"/>
      <c r="C6" s="76" t="s">
        <v>58</v>
      </c>
      <c r="D6" s="76" t="s">
        <v>58</v>
      </c>
      <c r="E6" s="76">
        <v>4</v>
      </c>
      <c r="F6" s="80" t="s">
        <v>58</v>
      </c>
      <c r="G6" s="5">
        <f t="shared" si="0"/>
        <v>4</v>
      </c>
    </row>
    <row r="7" spans="1:7" x14ac:dyDescent="0.25">
      <c r="A7" s="213" t="s">
        <v>227</v>
      </c>
      <c r="B7" s="214"/>
      <c r="C7" s="76" t="s">
        <v>58</v>
      </c>
      <c r="D7" s="76" t="s">
        <v>58</v>
      </c>
      <c r="E7" s="76">
        <v>1</v>
      </c>
      <c r="F7" s="80" t="s">
        <v>58</v>
      </c>
      <c r="G7" s="5">
        <f t="shared" si="0"/>
        <v>1</v>
      </c>
    </row>
    <row r="8" spans="1:7" x14ac:dyDescent="0.25">
      <c r="A8" s="341" t="s">
        <v>228</v>
      </c>
      <c r="B8" s="341"/>
      <c r="C8" s="76" t="s">
        <v>58</v>
      </c>
      <c r="D8" s="76" t="s">
        <v>58</v>
      </c>
      <c r="E8" s="76">
        <v>1</v>
      </c>
      <c r="F8" s="76" t="s">
        <v>58</v>
      </c>
      <c r="G8" s="5">
        <f t="shared" si="0"/>
        <v>1</v>
      </c>
    </row>
    <row r="9" spans="1:7" ht="15" customHeight="1" x14ac:dyDescent="0.25">
      <c r="A9" s="341" t="s">
        <v>53</v>
      </c>
      <c r="B9" s="341"/>
      <c r="C9" s="79" t="s">
        <v>58</v>
      </c>
      <c r="D9" s="79" t="s">
        <v>58</v>
      </c>
      <c r="E9" s="79">
        <v>3.62</v>
      </c>
      <c r="F9" s="76" t="s">
        <v>58</v>
      </c>
      <c r="G9" s="5">
        <f t="shared" si="0"/>
        <v>3.62</v>
      </c>
    </row>
    <row r="10" spans="1:7" ht="15" customHeight="1" x14ac:dyDescent="0.25">
      <c r="A10" s="322" t="s">
        <v>89</v>
      </c>
      <c r="B10" s="216" t="s">
        <v>229</v>
      </c>
      <c r="C10" s="76" t="s">
        <v>58</v>
      </c>
      <c r="D10" s="76" t="s">
        <v>58</v>
      </c>
      <c r="E10" s="76">
        <v>0.47</v>
      </c>
      <c r="F10" s="76" t="s">
        <v>58</v>
      </c>
      <c r="G10" s="5">
        <f t="shared" si="0"/>
        <v>0.47</v>
      </c>
    </row>
    <row r="11" spans="1:7" ht="15" customHeight="1" x14ac:dyDescent="0.25">
      <c r="A11" s="322"/>
      <c r="B11" s="216" t="s">
        <v>230</v>
      </c>
      <c r="C11" s="79" t="s">
        <v>58</v>
      </c>
      <c r="D11" s="79" t="s">
        <v>58</v>
      </c>
      <c r="E11" s="79">
        <v>0</v>
      </c>
      <c r="F11" s="81" t="s">
        <v>58</v>
      </c>
      <c r="G11" s="5">
        <f t="shared" si="0"/>
        <v>0</v>
      </c>
    </row>
    <row r="12" spans="1:7" ht="15" customHeight="1" x14ac:dyDescent="0.25">
      <c r="A12" s="220" t="s">
        <v>231</v>
      </c>
      <c r="B12" s="221"/>
      <c r="C12" s="82" t="s">
        <v>58</v>
      </c>
      <c r="D12" s="82" t="s">
        <v>58</v>
      </c>
      <c r="E12" s="83">
        <v>4685</v>
      </c>
      <c r="F12" s="84" t="s">
        <v>58</v>
      </c>
      <c r="G12" s="37">
        <f t="shared" si="0"/>
        <v>4685</v>
      </c>
    </row>
    <row r="14" spans="1:7" x14ac:dyDescent="0.25">
      <c r="A14" s="206" t="s">
        <v>68</v>
      </c>
      <c r="B14" s="206"/>
      <c r="C14" s="217"/>
      <c r="D14" s="217"/>
      <c r="E14" s="217"/>
      <c r="F14" s="217"/>
      <c r="G14" s="224">
        <v>7027.5</v>
      </c>
    </row>
    <row r="15" spans="1:7" x14ac:dyDescent="0.25">
      <c r="A15" s="222" t="s">
        <v>94</v>
      </c>
      <c r="B15" s="223"/>
      <c r="C15" s="346"/>
      <c r="D15" s="346"/>
      <c r="E15" s="346"/>
      <c r="F15" s="347"/>
      <c r="G15" s="219">
        <f>G14/G12</f>
        <v>1.5</v>
      </c>
    </row>
  </sheetData>
  <mergeCells count="7">
    <mergeCell ref="A10:A11"/>
    <mergeCell ref="C15:F15"/>
    <mergeCell ref="C3:G3"/>
    <mergeCell ref="A5:B5"/>
    <mergeCell ref="A6:B6"/>
    <mergeCell ref="A8:B8"/>
    <mergeCell ref="A9:B9"/>
  </mergeCells>
  <hyperlinks>
    <hyperlink ref="G1" location="Indice!A1" display="INDICE" xr:uid="{00000000-0004-0000-11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5"/>
  <sheetViews>
    <sheetView workbookViewId="0">
      <selection activeCell="C4" sqref="C4"/>
    </sheetView>
  </sheetViews>
  <sheetFormatPr defaultColWidth="11.42578125" defaultRowHeight="15" x14ac:dyDescent="0.25"/>
  <cols>
    <col min="1" max="1" width="25.28515625" customWidth="1"/>
    <col min="2" max="2" width="13.140625" customWidth="1"/>
    <col min="4" max="4" width="7.28515625" customWidth="1"/>
    <col min="5" max="5" width="8.7109375" customWidth="1"/>
    <col min="6" max="6" width="10.140625" customWidth="1"/>
    <col min="7" max="7" width="10.7109375" customWidth="1"/>
  </cols>
  <sheetData>
    <row r="1" spans="1:7" x14ac:dyDescent="0.25">
      <c r="A1" s="56" t="s">
        <v>254</v>
      </c>
      <c r="B1" s="56"/>
      <c r="C1" s="56"/>
      <c r="D1" s="27"/>
      <c r="E1" s="27"/>
      <c r="F1" s="27"/>
      <c r="G1" s="7" t="s">
        <v>0</v>
      </c>
    </row>
    <row r="2" spans="1:7" x14ac:dyDescent="0.25">
      <c r="A2" s="27"/>
      <c r="B2" s="27"/>
      <c r="C2" s="27"/>
      <c r="D2" s="27"/>
      <c r="E2" s="27"/>
      <c r="F2" s="27"/>
    </row>
    <row r="3" spans="1:7" x14ac:dyDescent="0.25">
      <c r="A3" s="58"/>
      <c r="B3" s="58"/>
      <c r="C3" s="348" t="s">
        <v>21</v>
      </c>
      <c r="D3" s="348"/>
      <c r="E3" s="348"/>
      <c r="F3" s="348"/>
      <c r="G3" s="348"/>
    </row>
    <row r="4" spans="1:7" x14ac:dyDescent="0.25">
      <c r="A4" s="58"/>
      <c r="B4" s="58"/>
      <c r="C4" s="215" t="s">
        <v>70</v>
      </c>
      <c r="D4" s="215" t="s">
        <v>71</v>
      </c>
      <c r="E4" s="215" t="s">
        <v>72</v>
      </c>
      <c r="F4" s="215" t="s">
        <v>73</v>
      </c>
      <c r="G4" s="215" t="s">
        <v>82</v>
      </c>
    </row>
    <row r="5" spans="1:7" ht="15" customHeight="1" x14ac:dyDescent="0.25">
      <c r="A5" s="341" t="s">
        <v>225</v>
      </c>
      <c r="B5" s="341"/>
      <c r="C5" s="76" t="s">
        <v>58</v>
      </c>
      <c r="D5" s="76">
        <v>8</v>
      </c>
      <c r="E5" s="76" t="s">
        <v>58</v>
      </c>
      <c r="F5" s="80" t="s">
        <v>58</v>
      </c>
      <c r="G5" s="5">
        <f t="shared" ref="G5:G12" si="0">SUM(C5:F5)</f>
        <v>8</v>
      </c>
    </row>
    <row r="6" spans="1:7" x14ac:dyDescent="0.25">
      <c r="A6" s="341" t="s">
        <v>226</v>
      </c>
      <c r="B6" s="341"/>
      <c r="C6" s="76" t="s">
        <v>58</v>
      </c>
      <c r="D6" s="76">
        <v>4</v>
      </c>
      <c r="E6" s="76" t="s">
        <v>58</v>
      </c>
      <c r="F6" s="80" t="s">
        <v>58</v>
      </c>
      <c r="G6" s="5">
        <f t="shared" si="0"/>
        <v>4</v>
      </c>
    </row>
    <row r="7" spans="1:7" ht="15" customHeight="1" x14ac:dyDescent="0.25">
      <c r="A7" s="213" t="s">
        <v>227</v>
      </c>
      <c r="B7" s="214"/>
      <c r="C7" s="76" t="s">
        <v>58</v>
      </c>
      <c r="D7" s="76">
        <v>5</v>
      </c>
      <c r="E7" s="76" t="s">
        <v>58</v>
      </c>
      <c r="F7" s="80" t="s">
        <v>58</v>
      </c>
      <c r="G7" s="5">
        <f t="shared" si="0"/>
        <v>5</v>
      </c>
    </row>
    <row r="8" spans="1:7" x14ac:dyDescent="0.25">
      <c r="A8" s="341" t="s">
        <v>228</v>
      </c>
      <c r="B8" s="341"/>
      <c r="C8" s="76" t="s">
        <v>58</v>
      </c>
      <c r="D8" s="76">
        <v>4</v>
      </c>
      <c r="E8" s="76" t="s">
        <v>58</v>
      </c>
      <c r="F8" s="76" t="s">
        <v>58</v>
      </c>
      <c r="G8" s="5">
        <f t="shared" si="0"/>
        <v>4</v>
      </c>
    </row>
    <row r="9" spans="1:7" x14ac:dyDescent="0.25">
      <c r="A9" s="341" t="s">
        <v>53</v>
      </c>
      <c r="B9" s="341"/>
      <c r="C9" s="79" t="s">
        <v>58</v>
      </c>
      <c r="D9" s="79">
        <v>5.0999999999999996</v>
      </c>
      <c r="E9" s="79" t="s">
        <v>58</v>
      </c>
      <c r="F9" s="76" t="s">
        <v>58</v>
      </c>
      <c r="G9" s="5">
        <f t="shared" si="0"/>
        <v>5.0999999999999996</v>
      </c>
    </row>
    <row r="10" spans="1:7" ht="15" customHeight="1" x14ac:dyDescent="0.25">
      <c r="A10" s="322" t="s">
        <v>89</v>
      </c>
      <c r="B10" s="216" t="s">
        <v>229</v>
      </c>
      <c r="C10" s="76" t="s">
        <v>58</v>
      </c>
      <c r="D10" s="76">
        <v>0.12</v>
      </c>
      <c r="E10" s="76" t="s">
        <v>58</v>
      </c>
      <c r="F10" s="76" t="s">
        <v>58</v>
      </c>
      <c r="G10" s="5">
        <f t="shared" si="0"/>
        <v>0.12</v>
      </c>
    </row>
    <row r="11" spans="1:7" x14ac:dyDescent="0.25">
      <c r="A11" s="322"/>
      <c r="B11" s="216" t="s">
        <v>230</v>
      </c>
      <c r="C11" s="79" t="s">
        <v>58</v>
      </c>
      <c r="D11" s="79">
        <v>2.1000000000000001E-2</v>
      </c>
      <c r="E11" s="79" t="s">
        <v>58</v>
      </c>
      <c r="F11" s="81" t="s">
        <v>58</v>
      </c>
      <c r="G11" s="5">
        <f t="shared" si="0"/>
        <v>2.1000000000000001E-2</v>
      </c>
    </row>
    <row r="12" spans="1:7" x14ac:dyDescent="0.25">
      <c r="A12" s="220" t="s">
        <v>231</v>
      </c>
      <c r="B12" s="221"/>
      <c r="C12" s="82" t="s">
        <v>58</v>
      </c>
      <c r="D12" s="82">
        <v>595</v>
      </c>
      <c r="E12" s="83" t="s">
        <v>58</v>
      </c>
      <c r="F12" s="84" t="s">
        <v>58</v>
      </c>
      <c r="G12" s="37">
        <f t="shared" si="0"/>
        <v>595</v>
      </c>
    </row>
    <row r="14" spans="1:7" x14ac:dyDescent="0.25">
      <c r="A14" s="206" t="s">
        <v>68</v>
      </c>
      <c r="B14" s="206"/>
      <c r="C14" s="217"/>
      <c r="D14" s="217"/>
      <c r="E14" s="217"/>
      <c r="F14" s="217"/>
      <c r="G14" s="224">
        <v>2380</v>
      </c>
    </row>
    <row r="15" spans="1:7" x14ac:dyDescent="0.25">
      <c r="A15" s="222" t="s">
        <v>94</v>
      </c>
      <c r="B15" s="223"/>
      <c r="C15" s="225"/>
      <c r="D15" s="226"/>
      <c r="E15" s="227"/>
      <c r="F15" s="227"/>
      <c r="G15" s="228">
        <f>G14/G12</f>
        <v>4</v>
      </c>
    </row>
  </sheetData>
  <mergeCells count="6">
    <mergeCell ref="A10:A11"/>
    <mergeCell ref="C3:G3"/>
    <mergeCell ref="A5:B5"/>
    <mergeCell ref="A6:B6"/>
    <mergeCell ref="A8:B8"/>
    <mergeCell ref="A9:B9"/>
  </mergeCells>
  <hyperlinks>
    <hyperlink ref="G1" location="Indice!A1" display="INDICE" xr:uid="{00000000-0004-0000-12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1"/>
  <sheetViews>
    <sheetView zoomScale="85" zoomScaleNormal="85" workbookViewId="0">
      <selection activeCell="F31" sqref="F31"/>
    </sheetView>
  </sheetViews>
  <sheetFormatPr defaultColWidth="11.42578125" defaultRowHeight="15" x14ac:dyDescent="0.25"/>
  <cols>
    <col min="1" max="1" width="17.85546875" customWidth="1"/>
    <col min="2" max="2" width="35.140625" customWidth="1"/>
    <col min="3" max="3" width="24.5703125" customWidth="1"/>
    <col min="4" max="5" width="15.5703125" customWidth="1"/>
    <col min="13" max="13" width="27.7109375" bestFit="1" customWidth="1"/>
  </cols>
  <sheetData>
    <row r="1" spans="1:15" x14ac:dyDescent="0.25">
      <c r="L1" s="5"/>
      <c r="M1" s="5"/>
      <c r="N1" s="5"/>
      <c r="O1" s="5"/>
    </row>
    <row r="2" spans="1:15" ht="37.5" customHeight="1" x14ac:dyDescent="0.25">
      <c r="A2" s="256" t="s">
        <v>238</v>
      </c>
      <c r="B2" s="256"/>
      <c r="C2" s="256"/>
      <c r="G2" s="7" t="s">
        <v>0</v>
      </c>
      <c r="L2" s="5"/>
      <c r="M2" s="5"/>
      <c r="N2" s="5"/>
      <c r="O2" s="5"/>
    </row>
    <row r="3" spans="1:15" x14ac:dyDescent="0.25">
      <c r="L3" s="5"/>
      <c r="M3" s="5"/>
      <c r="N3" s="5"/>
      <c r="O3" s="5"/>
    </row>
    <row r="4" spans="1:15" x14ac:dyDescent="0.25">
      <c r="C4" s="38" t="s">
        <v>26</v>
      </c>
      <c r="L4" s="5"/>
      <c r="M4" s="5"/>
      <c r="N4" s="5"/>
      <c r="O4" s="5"/>
    </row>
    <row r="5" spans="1:15" x14ac:dyDescent="0.25">
      <c r="A5" s="257" t="s">
        <v>2</v>
      </c>
      <c r="B5" s="95" t="s">
        <v>27</v>
      </c>
      <c r="C5" s="145">
        <f>Viños!C22</f>
        <v>32322625.32</v>
      </c>
      <c r="D5" s="8"/>
      <c r="L5" s="5"/>
      <c r="M5" s="5"/>
      <c r="N5" s="5"/>
      <c r="O5" s="5"/>
    </row>
    <row r="6" spans="1:15" ht="25.5" customHeight="1" x14ac:dyDescent="0.25">
      <c r="A6" s="257"/>
      <c r="B6" s="95" t="s">
        <v>28</v>
      </c>
      <c r="C6" s="145">
        <f>Viños!D22</f>
        <v>25958132</v>
      </c>
      <c r="E6" s="5"/>
      <c r="F6" s="5"/>
      <c r="G6" s="5"/>
      <c r="H6" s="5"/>
      <c r="L6" s="5"/>
      <c r="M6" s="5"/>
      <c r="N6" s="5"/>
      <c r="O6" s="5"/>
    </row>
    <row r="7" spans="1:15" ht="25.5" customHeight="1" x14ac:dyDescent="0.25">
      <c r="A7" s="257"/>
      <c r="B7" s="95" t="s">
        <v>29</v>
      </c>
      <c r="C7" s="145">
        <f>Viños!E22</f>
        <v>196131300</v>
      </c>
      <c r="L7" s="5"/>
      <c r="M7" s="5"/>
      <c r="N7" s="5"/>
      <c r="O7" s="5"/>
    </row>
    <row r="8" spans="1:15" ht="25.5" customHeight="1" x14ac:dyDescent="0.25">
      <c r="A8" s="257"/>
      <c r="B8" s="95" t="s">
        <v>30</v>
      </c>
      <c r="C8" s="145">
        <f>Viños!F22</f>
        <v>21110657</v>
      </c>
      <c r="L8" s="5"/>
      <c r="M8" s="5"/>
      <c r="N8" s="5"/>
      <c r="O8" s="5"/>
    </row>
    <row r="9" spans="1:15" ht="25.5" customHeight="1" x14ac:dyDescent="0.25">
      <c r="A9" s="257"/>
      <c r="B9" s="95" t="s">
        <v>31</v>
      </c>
      <c r="C9" s="145">
        <f>Viños!G22</f>
        <v>20881544.859999999</v>
      </c>
      <c r="E9" t="s">
        <v>236</v>
      </c>
      <c r="L9" s="5"/>
      <c r="M9" s="5"/>
      <c r="N9" s="5"/>
      <c r="O9" s="5"/>
    </row>
    <row r="10" spans="1:15" ht="25.5" customHeight="1" x14ac:dyDescent="0.25">
      <c r="A10" s="257"/>
      <c r="B10" s="95" t="s">
        <v>32</v>
      </c>
      <c r="C10" s="145">
        <f>Viños!H22</f>
        <v>136004</v>
      </c>
      <c r="L10" s="5"/>
      <c r="M10" s="5"/>
      <c r="N10" s="5"/>
      <c r="O10" s="5"/>
    </row>
    <row r="11" spans="1:15" ht="21" customHeight="1" x14ac:dyDescent="0.25">
      <c r="A11" s="257"/>
      <c r="B11" s="95" t="s">
        <v>33</v>
      </c>
      <c r="C11" s="145">
        <f>Viños!I22</f>
        <v>22240</v>
      </c>
      <c r="L11" s="5"/>
      <c r="M11" s="5"/>
      <c r="N11" s="5"/>
      <c r="O11" s="5"/>
    </row>
    <row r="12" spans="1:15" x14ac:dyDescent="0.25">
      <c r="A12" s="257"/>
      <c r="B12" s="95" t="s">
        <v>34</v>
      </c>
      <c r="C12" s="145">
        <f>Viños!J22</f>
        <v>86820</v>
      </c>
    </row>
    <row r="13" spans="1:15" x14ac:dyDescent="0.25">
      <c r="A13" s="257"/>
      <c r="B13" s="95" t="s">
        <v>35</v>
      </c>
      <c r="C13" s="145">
        <f>Viños!K22</f>
        <v>101476</v>
      </c>
    </row>
    <row r="14" spans="1:15" x14ac:dyDescent="0.25">
      <c r="A14" s="257"/>
      <c r="B14" s="96" t="s">
        <v>36</v>
      </c>
      <c r="C14" s="146">
        <f>SUM(C5:C13)</f>
        <v>296750799.18000001</v>
      </c>
    </row>
    <row r="15" spans="1:15" ht="7.5" customHeight="1" x14ac:dyDescent="0.25">
      <c r="C15" s="147"/>
    </row>
    <row r="16" spans="1:15" ht="15" customHeight="1" x14ac:dyDescent="0.25">
      <c r="A16" s="258" t="s">
        <v>37</v>
      </c>
      <c r="B16" s="97" t="s">
        <v>38</v>
      </c>
      <c r="C16" s="145">
        <f>'Augardentes e licores'!G14</f>
        <v>1013092</v>
      </c>
    </row>
    <row r="17" spans="1:5" x14ac:dyDescent="0.25">
      <c r="A17" s="258"/>
      <c r="B17" s="97" t="s">
        <v>39</v>
      </c>
      <c r="C17" s="145">
        <f>'Augardentes e licores'!G15</f>
        <v>92700</v>
      </c>
    </row>
    <row r="18" spans="1:5" x14ac:dyDescent="0.25">
      <c r="A18" s="258"/>
      <c r="B18" s="97" t="s">
        <v>40</v>
      </c>
      <c r="C18" s="145">
        <f>'Augardentes e licores'!G16</f>
        <v>1921854</v>
      </c>
    </row>
    <row r="19" spans="1:5" x14ac:dyDescent="0.25">
      <c r="A19" s="258"/>
      <c r="B19" s="97" t="s">
        <v>41</v>
      </c>
      <c r="C19" s="145">
        <f>'Augardentes e licores'!G17</f>
        <v>1695782</v>
      </c>
    </row>
    <row r="20" spans="1:5" x14ac:dyDescent="0.25">
      <c r="A20" s="258"/>
      <c r="B20" s="98" t="s">
        <v>36</v>
      </c>
      <c r="C20" s="148">
        <f>SUM(C16:C19)</f>
        <v>4723428</v>
      </c>
    </row>
    <row r="21" spans="1:5" ht="8.25" customHeight="1" x14ac:dyDescent="0.25">
      <c r="C21" s="147"/>
    </row>
    <row r="22" spans="1:5" ht="15" customHeight="1" x14ac:dyDescent="0.25">
      <c r="A22" s="258" t="s">
        <v>4</v>
      </c>
      <c r="B22" s="99" t="s">
        <v>5</v>
      </c>
      <c r="C22" s="145">
        <f>Tenreira!G20</f>
        <v>137000000</v>
      </c>
    </row>
    <row r="23" spans="1:5" x14ac:dyDescent="0.25">
      <c r="A23" s="258"/>
      <c r="B23" s="99" t="s">
        <v>42</v>
      </c>
      <c r="C23" s="145">
        <f>'Vaca e Boi'!F19</f>
        <v>1200000</v>
      </c>
    </row>
    <row r="24" spans="1:5" x14ac:dyDescent="0.25">
      <c r="A24" s="258"/>
      <c r="B24" s="99" t="s">
        <v>6</v>
      </c>
      <c r="C24" s="145">
        <f>Lacón!E10</f>
        <v>69550.399999999994</v>
      </c>
    </row>
    <row r="25" spans="1:5" x14ac:dyDescent="0.25">
      <c r="A25" s="258"/>
      <c r="B25" s="98" t="s">
        <v>36</v>
      </c>
      <c r="C25" s="148">
        <f>SUM(C22:C24)</f>
        <v>138269550.40000001</v>
      </c>
    </row>
    <row r="26" spans="1:5" x14ac:dyDescent="0.25">
      <c r="C26" s="147"/>
    </row>
    <row r="27" spans="1:5" x14ac:dyDescent="0.25">
      <c r="A27" s="259" t="s">
        <v>8</v>
      </c>
      <c r="B27" s="99" t="s">
        <v>43</v>
      </c>
      <c r="C27" s="149">
        <f>Queixos!C13</f>
        <v>10475406</v>
      </c>
    </row>
    <row r="28" spans="1:5" x14ac:dyDescent="0.25">
      <c r="A28" s="259"/>
      <c r="B28" s="99" t="s">
        <v>44</v>
      </c>
      <c r="C28" s="149">
        <f>Queixos!D13</f>
        <v>22657264.68</v>
      </c>
      <c r="D28" s="10"/>
    </row>
    <row r="29" spans="1:5" x14ac:dyDescent="0.25">
      <c r="A29" s="259"/>
      <c r="B29" s="99" t="s">
        <v>45</v>
      </c>
      <c r="C29" s="150">
        <f>Queixos!E13</f>
        <v>4157208.6628881302</v>
      </c>
    </row>
    <row r="30" spans="1:5" x14ac:dyDescent="0.25">
      <c r="A30" s="259"/>
      <c r="B30" s="99" t="s">
        <v>46</v>
      </c>
      <c r="C30" s="149">
        <f>Queixos!F13</f>
        <v>580322</v>
      </c>
    </row>
    <row r="31" spans="1:5" x14ac:dyDescent="0.25">
      <c r="A31" s="259"/>
      <c r="B31" s="99" t="s">
        <v>10</v>
      </c>
      <c r="C31" s="149">
        <f>Mel!G11</f>
        <v>2147230.64</v>
      </c>
      <c r="D31" s="9"/>
      <c r="E31" s="9"/>
    </row>
    <row r="32" spans="1:5" x14ac:dyDescent="0.25">
      <c r="A32" s="259"/>
      <c r="B32" s="98" t="s">
        <v>36</v>
      </c>
      <c r="C32" s="148">
        <f>SUM(C27:C31)</f>
        <v>40017431.982888132</v>
      </c>
    </row>
    <row r="33" spans="1:4" x14ac:dyDescent="0.25">
      <c r="C33" s="147"/>
    </row>
    <row r="34" spans="1:4" ht="27" customHeight="1" x14ac:dyDescent="0.25">
      <c r="A34" s="144" t="s">
        <v>11</v>
      </c>
      <c r="B34" s="100" t="s">
        <v>12</v>
      </c>
      <c r="C34" s="248">
        <f>'Agricultura ecolóxica'!G16</f>
        <v>112981893</v>
      </c>
      <c r="D34" s="5"/>
    </row>
    <row r="35" spans="1:4" x14ac:dyDescent="0.25">
      <c r="C35" s="147"/>
    </row>
    <row r="36" spans="1:4" ht="15" customHeight="1" x14ac:dyDescent="0.25">
      <c r="A36" s="254" t="s">
        <v>47</v>
      </c>
      <c r="B36" s="95" t="s">
        <v>14</v>
      </c>
      <c r="C36" s="151">
        <f>Pataca!G15</f>
        <v>3097282</v>
      </c>
    </row>
    <row r="37" spans="1:4" x14ac:dyDescent="0.25">
      <c r="A37" s="254"/>
      <c r="B37" s="95" t="s">
        <v>15</v>
      </c>
      <c r="C37" s="151">
        <f>'Faba de Lourenzá'!F13</f>
        <v>192924</v>
      </c>
    </row>
    <row r="38" spans="1:4" x14ac:dyDescent="0.25">
      <c r="A38" s="254"/>
      <c r="B38" s="95" t="s">
        <v>16</v>
      </c>
      <c r="C38" s="151">
        <f>'Grelos de Galicia'!G16</f>
        <v>722540.58</v>
      </c>
    </row>
    <row r="39" spans="1:4" x14ac:dyDescent="0.25">
      <c r="A39" s="254"/>
      <c r="B39" s="95" t="s">
        <v>17</v>
      </c>
      <c r="C39" s="151">
        <f>'Castaña de Galicia'!G10</f>
        <v>121551</v>
      </c>
    </row>
    <row r="40" spans="1:4" x14ac:dyDescent="0.25">
      <c r="A40" s="254"/>
      <c r="B40" s="95" t="s">
        <v>18</v>
      </c>
      <c r="C40" s="151">
        <f>'Pemento de Herbón'!G14</f>
        <v>363700</v>
      </c>
    </row>
    <row r="41" spans="1:4" x14ac:dyDescent="0.25">
      <c r="A41" s="254"/>
      <c r="B41" s="95" t="s">
        <v>19</v>
      </c>
      <c r="C41" s="151">
        <f>'Pemento do Couto'!G14</f>
        <v>89829</v>
      </c>
    </row>
    <row r="42" spans="1:4" x14ac:dyDescent="0.25">
      <c r="A42" s="254"/>
      <c r="B42" s="95" t="s">
        <v>20</v>
      </c>
      <c r="C42" s="145">
        <f>'Pemento da Arnoia'!G14</f>
        <v>7027.5</v>
      </c>
    </row>
    <row r="43" spans="1:4" x14ac:dyDescent="0.25">
      <c r="A43" s="254"/>
      <c r="B43" s="95" t="s">
        <v>21</v>
      </c>
      <c r="C43" s="145">
        <f>'Pemento Mougán'!G14</f>
        <v>2380</v>
      </c>
    </row>
    <row r="44" spans="1:4" x14ac:dyDescent="0.25">
      <c r="A44" s="254"/>
      <c r="B44" s="95" t="s">
        <v>22</v>
      </c>
      <c r="C44" s="152">
        <f>'Pemento de Oímbra'!G14</f>
        <v>13949</v>
      </c>
    </row>
    <row r="45" spans="1:4" x14ac:dyDescent="0.25">
      <c r="A45" s="254"/>
      <c r="B45" s="101" t="s">
        <v>36</v>
      </c>
      <c r="C45" s="148">
        <f>SUM(C36:C44)</f>
        <v>4611183.08</v>
      </c>
    </row>
    <row r="46" spans="1:4" x14ac:dyDescent="0.25">
      <c r="C46" s="147"/>
    </row>
    <row r="47" spans="1:4" ht="15" customHeight="1" x14ac:dyDescent="0.25">
      <c r="A47" s="254" t="s">
        <v>23</v>
      </c>
      <c r="B47" s="95" t="s">
        <v>24</v>
      </c>
      <c r="C47" s="145">
        <f>'Tarta de Santiago'!G11</f>
        <v>589274.18999999994</v>
      </c>
    </row>
    <row r="48" spans="1:4" x14ac:dyDescent="0.25">
      <c r="A48" s="254"/>
      <c r="B48" s="95" t="s">
        <v>25</v>
      </c>
      <c r="C48" s="145">
        <f>Pan!C8</f>
        <v>1113399</v>
      </c>
    </row>
    <row r="49" spans="1:3" x14ac:dyDescent="0.25">
      <c r="A49" s="254"/>
      <c r="B49" s="102" t="s">
        <v>36</v>
      </c>
      <c r="C49" s="148">
        <f>SUM(C47:C48)</f>
        <v>1702673.19</v>
      </c>
    </row>
    <row r="50" spans="1:3" x14ac:dyDescent="0.25">
      <c r="C50" s="147"/>
    </row>
    <row r="51" spans="1:3" ht="18.75" x14ac:dyDescent="0.3">
      <c r="A51" s="255" t="s">
        <v>48</v>
      </c>
      <c r="B51" s="255"/>
      <c r="C51" s="153">
        <f>C49+C45+C34+C32+C25+C20+C14</f>
        <v>599056958.83288813</v>
      </c>
    </row>
  </sheetData>
  <mergeCells count="8">
    <mergeCell ref="A36:A45"/>
    <mergeCell ref="A47:A49"/>
    <mergeCell ref="A51:B51"/>
    <mergeCell ref="A2:C2"/>
    <mergeCell ref="A5:A14"/>
    <mergeCell ref="A16:A20"/>
    <mergeCell ref="A22:A25"/>
    <mergeCell ref="A27:A32"/>
  </mergeCells>
  <hyperlinks>
    <hyperlink ref="G2" location="Indice!A1" display="INDICE" xr:uid="{00000000-0004-0000-0100-000000000000}"/>
  </hyperlink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5"/>
  <sheetViews>
    <sheetView workbookViewId="0">
      <selection activeCell="C16" sqref="C16"/>
    </sheetView>
  </sheetViews>
  <sheetFormatPr defaultColWidth="11.42578125" defaultRowHeight="15" x14ac:dyDescent="0.25"/>
  <cols>
    <col min="1" max="1" width="23.140625" customWidth="1"/>
    <col min="2" max="2" width="13" customWidth="1"/>
    <col min="4" max="4" width="8.28515625" customWidth="1"/>
    <col min="5" max="5" width="10.42578125" customWidth="1"/>
    <col min="6" max="6" width="12" customWidth="1"/>
    <col min="7" max="7" width="13.5703125" customWidth="1"/>
  </cols>
  <sheetData>
    <row r="1" spans="1:7" x14ac:dyDescent="0.25">
      <c r="A1" s="56" t="s">
        <v>255</v>
      </c>
      <c r="B1" s="56"/>
      <c r="C1" s="56"/>
      <c r="D1" s="56"/>
      <c r="E1" s="27"/>
      <c r="F1" s="27"/>
      <c r="G1" s="7" t="s">
        <v>0</v>
      </c>
    </row>
    <row r="2" spans="1:7" x14ac:dyDescent="0.25">
      <c r="A2" s="27"/>
      <c r="B2" s="27"/>
      <c r="C2" s="27"/>
      <c r="D2" s="27"/>
      <c r="E2" s="27"/>
      <c r="F2" s="27"/>
    </row>
    <row r="3" spans="1:7" x14ac:dyDescent="0.25">
      <c r="A3" s="58"/>
      <c r="B3" s="58"/>
      <c r="C3" s="348" t="s">
        <v>22</v>
      </c>
      <c r="D3" s="348"/>
      <c r="E3" s="348"/>
      <c r="F3" s="348"/>
      <c r="G3" s="348"/>
    </row>
    <row r="4" spans="1:7" x14ac:dyDescent="0.25">
      <c r="A4" s="58"/>
      <c r="B4" s="58"/>
      <c r="C4" s="215" t="s">
        <v>70</v>
      </c>
      <c r="D4" s="215" t="s">
        <v>71</v>
      </c>
      <c r="E4" s="215" t="s">
        <v>72</v>
      </c>
      <c r="F4" s="215" t="s">
        <v>73</v>
      </c>
      <c r="G4" s="215" t="s">
        <v>82</v>
      </c>
    </row>
    <row r="5" spans="1:7" ht="15" customHeight="1" x14ac:dyDescent="0.25">
      <c r="A5" s="341" t="s">
        <v>225</v>
      </c>
      <c r="B5" s="341"/>
      <c r="C5" s="76" t="s">
        <v>58</v>
      </c>
      <c r="D5" s="76" t="s">
        <v>58</v>
      </c>
      <c r="E5" s="76">
        <v>13</v>
      </c>
      <c r="F5" s="80" t="s">
        <v>58</v>
      </c>
      <c r="G5" s="5">
        <f t="shared" ref="G5:G12" si="0">SUM(C5:F5)</f>
        <v>13</v>
      </c>
    </row>
    <row r="6" spans="1:7" x14ac:dyDescent="0.25">
      <c r="A6" s="341" t="s">
        <v>226</v>
      </c>
      <c r="B6" s="341"/>
      <c r="C6" s="76" t="s">
        <v>58</v>
      </c>
      <c r="D6" s="76" t="s">
        <v>58</v>
      </c>
      <c r="E6" s="76">
        <v>2</v>
      </c>
      <c r="F6" s="80" t="s">
        <v>58</v>
      </c>
      <c r="G6" s="5">
        <f t="shared" si="0"/>
        <v>2</v>
      </c>
    </row>
    <row r="7" spans="1:7" ht="15" customHeight="1" x14ac:dyDescent="0.25">
      <c r="A7" s="213" t="s">
        <v>227</v>
      </c>
      <c r="B7" s="214"/>
      <c r="C7" s="76" t="s">
        <v>58</v>
      </c>
      <c r="D7" s="76" t="s">
        <v>58</v>
      </c>
      <c r="E7" s="76">
        <v>2</v>
      </c>
      <c r="F7" s="80" t="s">
        <v>58</v>
      </c>
      <c r="G7" s="5">
        <f t="shared" si="0"/>
        <v>2</v>
      </c>
    </row>
    <row r="8" spans="1:7" x14ac:dyDescent="0.25">
      <c r="A8" s="341" t="s">
        <v>228</v>
      </c>
      <c r="B8" s="341"/>
      <c r="C8" s="76" t="s">
        <v>58</v>
      </c>
      <c r="D8" s="76" t="s">
        <v>58</v>
      </c>
      <c r="E8" s="76">
        <v>2</v>
      </c>
      <c r="F8" s="76" t="s">
        <v>58</v>
      </c>
      <c r="G8" s="5">
        <f t="shared" si="0"/>
        <v>2</v>
      </c>
    </row>
    <row r="9" spans="1:7" x14ac:dyDescent="0.25">
      <c r="A9" s="341" t="s">
        <v>53</v>
      </c>
      <c r="B9" s="341"/>
      <c r="C9" s="79" t="s">
        <v>58</v>
      </c>
      <c r="D9" s="79" t="s">
        <v>58</v>
      </c>
      <c r="E9" s="79">
        <v>14.54</v>
      </c>
      <c r="F9" s="76" t="s">
        <v>58</v>
      </c>
      <c r="G9" s="5">
        <f t="shared" si="0"/>
        <v>14.54</v>
      </c>
    </row>
    <row r="10" spans="1:7" ht="15" customHeight="1" x14ac:dyDescent="0.25">
      <c r="A10" s="322" t="s">
        <v>89</v>
      </c>
      <c r="B10" s="216" t="s">
        <v>229</v>
      </c>
      <c r="C10" s="76" t="s">
        <v>58</v>
      </c>
      <c r="D10" s="76" t="s">
        <v>58</v>
      </c>
      <c r="E10" s="76">
        <v>0.9</v>
      </c>
      <c r="F10" s="76" t="s">
        <v>58</v>
      </c>
      <c r="G10" s="5">
        <f t="shared" si="0"/>
        <v>0.9</v>
      </c>
    </row>
    <row r="11" spans="1:7" x14ac:dyDescent="0.25">
      <c r="A11" s="322"/>
      <c r="B11" s="216" t="s">
        <v>230</v>
      </c>
      <c r="C11" s="79" t="s">
        <v>58</v>
      </c>
      <c r="D11" s="79" t="s">
        <v>58</v>
      </c>
      <c r="E11" s="79">
        <v>0</v>
      </c>
      <c r="F11" s="81" t="s">
        <v>58</v>
      </c>
      <c r="G11" s="5">
        <f t="shared" si="0"/>
        <v>0</v>
      </c>
    </row>
    <row r="12" spans="1:7" x14ac:dyDescent="0.25">
      <c r="A12" s="220" t="s">
        <v>231</v>
      </c>
      <c r="B12" s="221"/>
      <c r="C12" s="82" t="s">
        <v>58</v>
      </c>
      <c r="D12" s="82" t="s">
        <v>58</v>
      </c>
      <c r="E12" s="83">
        <v>10730</v>
      </c>
      <c r="F12" s="84" t="s">
        <v>58</v>
      </c>
      <c r="G12" s="88">
        <f t="shared" si="0"/>
        <v>10730</v>
      </c>
    </row>
    <row r="14" spans="1:7" x14ac:dyDescent="0.25">
      <c r="A14" s="206" t="s">
        <v>68</v>
      </c>
      <c r="B14" s="206"/>
      <c r="C14" s="217"/>
      <c r="D14" s="217"/>
      <c r="E14" s="217"/>
      <c r="F14" s="217"/>
      <c r="G14" s="224">
        <v>13949</v>
      </c>
    </row>
    <row r="15" spans="1:7" x14ac:dyDescent="0.25">
      <c r="A15" s="222" t="s">
        <v>94</v>
      </c>
      <c r="B15" s="223"/>
      <c r="C15" s="225"/>
      <c r="D15" s="226"/>
      <c r="E15" s="227"/>
      <c r="F15" s="227"/>
      <c r="G15" s="219">
        <f>G14/G12</f>
        <v>1.3</v>
      </c>
    </row>
  </sheetData>
  <mergeCells count="6">
    <mergeCell ref="A10:A11"/>
    <mergeCell ref="C3:G3"/>
    <mergeCell ref="A5:B5"/>
    <mergeCell ref="A6:B6"/>
    <mergeCell ref="A8:B8"/>
    <mergeCell ref="A9:B9"/>
  </mergeCells>
  <hyperlinks>
    <hyperlink ref="G1" location="Indice!A1" display="INDICE" xr:uid="{00000000-0004-0000-13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2"/>
  <sheetViews>
    <sheetView workbookViewId="0">
      <selection activeCell="H18" sqref="H18"/>
    </sheetView>
  </sheetViews>
  <sheetFormatPr defaultColWidth="11.42578125" defaultRowHeight="15" x14ac:dyDescent="0.25"/>
  <cols>
    <col min="1" max="1" width="10.28515625" customWidth="1"/>
    <col min="2" max="2" width="20" customWidth="1"/>
    <col min="7" max="7" width="12.7109375" customWidth="1"/>
  </cols>
  <sheetData>
    <row r="1" spans="1:8" x14ac:dyDescent="0.25">
      <c r="A1" s="56" t="s">
        <v>240</v>
      </c>
      <c r="B1" s="27"/>
      <c r="C1" s="27"/>
      <c r="D1" s="27"/>
      <c r="E1" s="27"/>
      <c r="F1" s="27"/>
      <c r="G1" s="27"/>
      <c r="H1" s="7" t="s">
        <v>0</v>
      </c>
    </row>
    <row r="2" spans="1:8" x14ac:dyDescent="0.25">
      <c r="A2" s="27"/>
      <c r="B2" s="27"/>
      <c r="C2" s="27"/>
      <c r="D2" s="27"/>
      <c r="E2" s="27"/>
      <c r="F2" s="27"/>
      <c r="G2" s="27"/>
    </row>
    <row r="3" spans="1:8" x14ac:dyDescent="0.25">
      <c r="A3" s="49"/>
      <c r="B3" s="49"/>
      <c r="C3" s="336" t="s">
        <v>24</v>
      </c>
      <c r="D3" s="336"/>
      <c r="E3" s="336"/>
      <c r="F3" s="336"/>
      <c r="G3" s="336"/>
    </row>
    <row r="4" spans="1:8" x14ac:dyDescent="0.25">
      <c r="A4" s="58"/>
      <c r="B4" s="64"/>
      <c r="C4" s="170" t="s">
        <v>70</v>
      </c>
      <c r="D4" s="170" t="s">
        <v>71</v>
      </c>
      <c r="E4" s="170" t="s">
        <v>72</v>
      </c>
      <c r="F4" s="170" t="s">
        <v>73</v>
      </c>
      <c r="G4" s="170" t="s">
        <v>82</v>
      </c>
    </row>
    <row r="5" spans="1:8" x14ac:dyDescent="0.25">
      <c r="A5" s="337" t="s">
        <v>83</v>
      </c>
      <c r="B5" s="337"/>
      <c r="C5" s="67">
        <v>9</v>
      </c>
      <c r="D5" s="67"/>
      <c r="E5" s="67"/>
      <c r="F5" s="67"/>
      <c r="G5" s="68">
        <v>9</v>
      </c>
    </row>
    <row r="6" spans="1:8" x14ac:dyDescent="0.25">
      <c r="A6" s="350" t="s">
        <v>84</v>
      </c>
      <c r="B6" s="350"/>
      <c r="C6" s="67">
        <v>9</v>
      </c>
      <c r="D6" s="67"/>
      <c r="E6" s="67"/>
      <c r="F6" s="67"/>
      <c r="G6" s="68">
        <v>9</v>
      </c>
    </row>
    <row r="7" spans="1:8" ht="15" customHeight="1" x14ac:dyDescent="0.25">
      <c r="A7" s="351" t="s">
        <v>233</v>
      </c>
      <c r="B7" s="166" t="s">
        <v>234</v>
      </c>
      <c r="C7" s="70">
        <v>36329.949999999997</v>
      </c>
      <c r="D7" s="67"/>
      <c r="E7" s="67"/>
      <c r="F7" s="67"/>
      <c r="G7" s="71">
        <v>36329.949999999997</v>
      </c>
    </row>
    <row r="8" spans="1:8" x14ac:dyDescent="0.25">
      <c r="A8" s="351"/>
      <c r="B8" s="166" t="s">
        <v>235</v>
      </c>
      <c r="C8" s="70">
        <v>29144.959999999999</v>
      </c>
      <c r="D8" s="67"/>
      <c r="E8" s="67"/>
      <c r="F8" s="67"/>
      <c r="G8" s="71">
        <v>29144.959999999999</v>
      </c>
    </row>
    <row r="9" spans="1:8" x14ac:dyDescent="0.25">
      <c r="A9" s="351"/>
      <c r="B9" s="166" t="s">
        <v>36</v>
      </c>
      <c r="C9" s="167">
        <f>SUM(C7:C8)</f>
        <v>65474.909999999996</v>
      </c>
      <c r="D9" s="168" t="s">
        <v>58</v>
      </c>
      <c r="E9" s="168" t="s">
        <v>58</v>
      </c>
      <c r="F9" s="168" t="s">
        <v>58</v>
      </c>
      <c r="G9" s="169">
        <f>SUM(C9:F9)</f>
        <v>65474.909999999996</v>
      </c>
    </row>
    <row r="11" spans="1:8" x14ac:dyDescent="0.25">
      <c r="A11" s="289" t="s">
        <v>68</v>
      </c>
      <c r="B11" s="289"/>
      <c r="C11" s="171"/>
      <c r="D11" s="107"/>
      <c r="E11" s="107"/>
      <c r="F11" s="107"/>
      <c r="G11" s="108">
        <v>589274.18999999994</v>
      </c>
    </row>
    <row r="12" spans="1:8" x14ac:dyDescent="0.25">
      <c r="A12" s="349" t="s">
        <v>94</v>
      </c>
      <c r="B12" s="349"/>
      <c r="C12" s="172"/>
      <c r="D12" s="107"/>
      <c r="E12" s="107"/>
      <c r="F12" s="107"/>
      <c r="G12" s="173">
        <f>G11/G9</f>
        <v>9</v>
      </c>
    </row>
  </sheetData>
  <mergeCells count="6">
    <mergeCell ref="A12:B12"/>
    <mergeCell ref="C3:G3"/>
    <mergeCell ref="A5:B5"/>
    <mergeCell ref="A6:B6"/>
    <mergeCell ref="A7:A9"/>
    <mergeCell ref="A11:B11"/>
  </mergeCells>
  <hyperlinks>
    <hyperlink ref="H1" location="Indice!A1" display="INDICE" xr:uid="{00000000-0004-0000-14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  <ignoredErrors>
    <ignoredError sqref="C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3"/>
  <sheetViews>
    <sheetView zoomScale="85" zoomScaleNormal="85" workbookViewId="0">
      <pane ySplit="4" topLeftCell="A5" activePane="bottomLeft" state="frozen"/>
      <selection activeCell="A3" sqref="A3"/>
      <selection pane="bottomLeft" activeCell="A2" sqref="A2"/>
    </sheetView>
  </sheetViews>
  <sheetFormatPr defaultColWidth="11.42578125" defaultRowHeight="15" x14ac:dyDescent="0.25"/>
  <cols>
    <col min="1" max="2" width="18.85546875" customWidth="1"/>
    <col min="3" max="3" width="15.42578125" customWidth="1"/>
    <col min="4" max="4" width="13.85546875" customWidth="1"/>
    <col min="5" max="5" width="16.7109375" customWidth="1"/>
    <col min="6" max="6" width="15.5703125" customWidth="1"/>
    <col min="7" max="7" width="14.5703125" bestFit="1" customWidth="1"/>
    <col min="8" max="8" width="14" bestFit="1" customWidth="1"/>
    <col min="9" max="9" width="11.140625" bestFit="1" customWidth="1"/>
    <col min="10" max="10" width="17.28515625" bestFit="1" customWidth="1"/>
  </cols>
  <sheetData>
    <row r="1" spans="1:11" ht="45.75" customHeight="1" x14ac:dyDescent="0.25">
      <c r="A1" s="11" t="s">
        <v>257</v>
      </c>
      <c r="B1" s="12"/>
      <c r="C1" s="12"/>
      <c r="D1" s="12"/>
      <c r="E1" s="12"/>
      <c r="F1" s="12"/>
      <c r="G1" s="12"/>
      <c r="K1" s="7" t="s">
        <v>0</v>
      </c>
    </row>
    <row r="2" spans="1:11" ht="36" customHeight="1" x14ac:dyDescent="0.25">
      <c r="A2" s="12"/>
      <c r="B2" s="12"/>
      <c r="C2" s="12"/>
      <c r="D2" s="12"/>
      <c r="E2" s="12"/>
      <c r="F2" s="12"/>
      <c r="G2" s="12"/>
    </row>
    <row r="3" spans="1:11" x14ac:dyDescent="0.25">
      <c r="A3" s="13"/>
      <c r="B3" s="13"/>
      <c r="C3" s="260" t="s">
        <v>49</v>
      </c>
      <c r="D3" s="260"/>
      <c r="E3" s="260"/>
      <c r="F3" s="260"/>
      <c r="G3" s="260"/>
      <c r="H3" s="260" t="s">
        <v>50</v>
      </c>
      <c r="I3" s="260"/>
      <c r="J3" s="260"/>
      <c r="K3" s="260"/>
    </row>
    <row r="4" spans="1:11" ht="25.5" x14ac:dyDescent="0.25">
      <c r="A4" s="13"/>
      <c r="B4" s="13"/>
      <c r="C4" s="154" t="s">
        <v>27</v>
      </c>
      <c r="D4" s="154" t="s">
        <v>28</v>
      </c>
      <c r="E4" s="154" t="s">
        <v>29</v>
      </c>
      <c r="F4" s="154" t="s">
        <v>30</v>
      </c>
      <c r="G4" s="154" t="s">
        <v>31</v>
      </c>
      <c r="H4" s="105" t="s">
        <v>32</v>
      </c>
      <c r="I4" s="105" t="s">
        <v>33</v>
      </c>
      <c r="J4" s="105" t="s">
        <v>34</v>
      </c>
      <c r="K4" s="105" t="s">
        <v>35</v>
      </c>
    </row>
    <row r="5" spans="1:11" x14ac:dyDescent="0.25">
      <c r="A5" s="261" t="s">
        <v>51</v>
      </c>
      <c r="B5" s="261"/>
      <c r="C5" s="237">
        <v>1667</v>
      </c>
      <c r="D5" s="237">
        <v>1042</v>
      </c>
      <c r="E5" s="237">
        <v>5046</v>
      </c>
      <c r="F5" s="155">
        <v>365</v>
      </c>
      <c r="G5" s="155">
        <v>2291</v>
      </c>
      <c r="H5" s="155">
        <v>12</v>
      </c>
      <c r="I5" s="155">
        <v>8</v>
      </c>
      <c r="J5" s="155">
        <v>6</v>
      </c>
      <c r="K5" s="155">
        <v>21</v>
      </c>
    </row>
    <row r="6" spans="1:11" x14ac:dyDescent="0.25">
      <c r="A6" s="261" t="s">
        <v>52</v>
      </c>
      <c r="B6" s="261"/>
      <c r="C6" s="237">
        <v>98</v>
      </c>
      <c r="D6" s="237">
        <v>43</v>
      </c>
      <c r="E6" s="237">
        <v>178</v>
      </c>
      <c r="F6" s="155">
        <v>27</v>
      </c>
      <c r="G6" s="155">
        <v>98</v>
      </c>
      <c r="H6" s="155">
        <v>5</v>
      </c>
      <c r="I6" s="155">
        <v>6</v>
      </c>
      <c r="J6" s="155">
        <v>3</v>
      </c>
      <c r="K6" s="155">
        <v>5</v>
      </c>
    </row>
    <row r="7" spans="1:11" x14ac:dyDescent="0.25">
      <c r="A7" s="261" t="s">
        <v>53</v>
      </c>
      <c r="B7" s="261"/>
      <c r="C7" s="237">
        <v>1293</v>
      </c>
      <c r="D7" s="237">
        <v>1113</v>
      </c>
      <c r="E7" s="237">
        <v>4184.18</v>
      </c>
      <c r="F7" s="155">
        <v>656.7</v>
      </c>
      <c r="G7" s="155">
        <v>1276.29</v>
      </c>
      <c r="H7" s="231">
        <v>8.5500000000000007</v>
      </c>
      <c r="I7" s="231">
        <v>6.52</v>
      </c>
      <c r="J7" s="231">
        <v>10.4</v>
      </c>
      <c r="K7" s="231">
        <v>7.73</v>
      </c>
    </row>
    <row r="8" spans="1:11" x14ac:dyDescent="0.25">
      <c r="A8" s="262" t="s">
        <v>54</v>
      </c>
      <c r="B8" s="104" t="s">
        <v>55</v>
      </c>
      <c r="C8" s="237">
        <v>9354479.6400000006</v>
      </c>
      <c r="D8" s="237">
        <v>2313273</v>
      </c>
      <c r="E8" s="237">
        <v>43448430</v>
      </c>
      <c r="F8" s="155">
        <v>4230299.0999999996</v>
      </c>
      <c r="G8" s="155">
        <v>766423</v>
      </c>
      <c r="H8" s="155">
        <v>63968</v>
      </c>
      <c r="I8" s="155">
        <v>15199</v>
      </c>
      <c r="J8" s="155">
        <v>46866</v>
      </c>
      <c r="K8" s="155">
        <v>55003</v>
      </c>
    </row>
    <row r="9" spans="1:11" x14ac:dyDescent="0.25">
      <c r="A9" s="262"/>
      <c r="B9" s="104" t="s">
        <v>56</v>
      </c>
      <c r="C9" s="237">
        <v>587887.16</v>
      </c>
      <c r="D9" s="237">
        <v>4794153</v>
      </c>
      <c r="E9" s="237">
        <v>360704</v>
      </c>
      <c r="F9" s="155">
        <v>2001889.9</v>
      </c>
      <c r="G9" s="155">
        <v>5774789</v>
      </c>
      <c r="H9" s="155">
        <v>2571</v>
      </c>
      <c r="I9" s="155">
        <v>4167</v>
      </c>
      <c r="J9" s="155">
        <v>10116</v>
      </c>
      <c r="K9" s="155">
        <v>7302</v>
      </c>
    </row>
    <row r="10" spans="1:11" x14ac:dyDescent="0.25">
      <c r="A10" s="262"/>
      <c r="B10" s="104" t="s">
        <v>57</v>
      </c>
      <c r="C10" s="238" t="s">
        <v>58</v>
      </c>
      <c r="D10" s="238" t="s">
        <v>58</v>
      </c>
      <c r="E10" s="238" t="s">
        <v>58</v>
      </c>
      <c r="F10" s="156" t="s">
        <v>58</v>
      </c>
      <c r="G10" s="156" t="s">
        <v>58</v>
      </c>
      <c r="H10" s="156" t="s">
        <v>58</v>
      </c>
      <c r="I10" s="156"/>
      <c r="J10" s="156"/>
      <c r="K10" s="156"/>
    </row>
    <row r="11" spans="1:11" x14ac:dyDescent="0.25">
      <c r="A11" s="262"/>
      <c r="B11" s="103" t="s">
        <v>59</v>
      </c>
      <c r="C11" s="239">
        <f>SUM(C8:C10)</f>
        <v>9942366.8000000007</v>
      </c>
      <c r="D11" s="239">
        <f t="shared" ref="D11:K11" si="0">SUM(D8:D10)</f>
        <v>7107426</v>
      </c>
      <c r="E11" s="239">
        <f t="shared" si="0"/>
        <v>43809134</v>
      </c>
      <c r="F11" s="157">
        <f t="shared" si="0"/>
        <v>6232189</v>
      </c>
      <c r="G11" s="157">
        <f t="shared" si="0"/>
        <v>6541212</v>
      </c>
      <c r="H11" s="229">
        <f t="shared" si="0"/>
        <v>66539</v>
      </c>
      <c r="I11" s="229">
        <f t="shared" si="0"/>
        <v>19366</v>
      </c>
      <c r="J11" s="229">
        <f t="shared" si="0"/>
        <v>56982</v>
      </c>
      <c r="K11" s="229">
        <f t="shared" si="0"/>
        <v>62305</v>
      </c>
    </row>
    <row r="12" spans="1:11" ht="15" customHeight="1" x14ac:dyDescent="0.25">
      <c r="A12" s="264" t="s">
        <v>60</v>
      </c>
      <c r="B12" s="104" t="s">
        <v>61</v>
      </c>
      <c r="C12" s="237">
        <v>6490558</v>
      </c>
      <c r="D12" s="237">
        <v>1665556.56</v>
      </c>
      <c r="E12" s="237">
        <v>29956271.000000004</v>
      </c>
      <c r="F12" s="155">
        <v>2983208</v>
      </c>
      <c r="G12" s="155">
        <v>464263</v>
      </c>
      <c r="H12" s="155">
        <v>1408</v>
      </c>
      <c r="I12" s="155">
        <v>9355</v>
      </c>
      <c r="J12" s="155">
        <v>32806</v>
      </c>
      <c r="K12" s="155">
        <v>36130</v>
      </c>
    </row>
    <row r="13" spans="1:11" x14ac:dyDescent="0.25">
      <c r="A13" s="264"/>
      <c r="B13" s="104" t="s">
        <v>62</v>
      </c>
      <c r="C13" s="237">
        <v>407398</v>
      </c>
      <c r="D13" s="237">
        <v>3451790.1600000006</v>
      </c>
      <c r="E13" s="237">
        <v>215342.99999999997</v>
      </c>
      <c r="F13" s="155">
        <v>1434367</v>
      </c>
      <c r="G13" s="155">
        <v>3746450</v>
      </c>
      <c r="H13" s="155">
        <v>41807</v>
      </c>
      <c r="I13" s="155">
        <v>2397</v>
      </c>
      <c r="J13" s="155">
        <v>7081</v>
      </c>
      <c r="K13" s="155">
        <v>4325</v>
      </c>
    </row>
    <row r="14" spans="1:11" x14ac:dyDescent="0.25">
      <c r="A14" s="264"/>
      <c r="B14" s="104" t="s">
        <v>63</v>
      </c>
      <c r="C14" s="238" t="s">
        <v>58</v>
      </c>
      <c r="D14" s="238" t="s">
        <v>58</v>
      </c>
      <c r="E14" s="238" t="s">
        <v>58</v>
      </c>
      <c r="F14" s="156" t="s">
        <v>58</v>
      </c>
      <c r="G14" s="156">
        <v>26573</v>
      </c>
      <c r="H14" s="156" t="s">
        <v>58</v>
      </c>
      <c r="I14" s="156" t="s">
        <v>58</v>
      </c>
      <c r="J14" s="156" t="s">
        <v>58</v>
      </c>
      <c r="K14" s="156" t="s">
        <v>58</v>
      </c>
    </row>
    <row r="15" spans="1:11" x14ac:dyDescent="0.25">
      <c r="A15" s="264"/>
      <c r="B15" s="103" t="s">
        <v>64</v>
      </c>
      <c r="C15" s="239">
        <f t="shared" ref="C15:K15" si="1">SUM(C12:C14)</f>
        <v>6897956</v>
      </c>
      <c r="D15" s="239">
        <f t="shared" si="1"/>
        <v>5117346.7200000007</v>
      </c>
      <c r="E15" s="239">
        <f t="shared" si="1"/>
        <v>30171614.000000004</v>
      </c>
      <c r="F15" s="157">
        <f t="shared" si="1"/>
        <v>4417575</v>
      </c>
      <c r="G15" s="157">
        <f t="shared" si="1"/>
        <v>4237286</v>
      </c>
      <c r="H15" s="229">
        <f t="shared" si="1"/>
        <v>43215</v>
      </c>
      <c r="I15" s="229">
        <f t="shared" si="1"/>
        <v>11752</v>
      </c>
      <c r="J15" s="229">
        <f t="shared" si="1"/>
        <v>39887</v>
      </c>
      <c r="K15" s="229">
        <f t="shared" si="1"/>
        <v>40455</v>
      </c>
    </row>
    <row r="16" spans="1:11" ht="15" customHeight="1" x14ac:dyDescent="0.25">
      <c r="A16" s="264" t="s">
        <v>65</v>
      </c>
      <c r="B16" s="104" t="s">
        <v>61</v>
      </c>
      <c r="C16" s="237">
        <v>7705250.9999999991</v>
      </c>
      <c r="D16" s="237">
        <v>997904.99999999988</v>
      </c>
      <c r="E16" s="237">
        <v>27378301</v>
      </c>
      <c r="F16" s="155">
        <v>3067205</v>
      </c>
      <c r="G16" s="155">
        <v>404524</v>
      </c>
      <c r="H16" s="155">
        <v>34001</v>
      </c>
      <c r="I16" s="155">
        <v>5392</v>
      </c>
      <c r="J16" s="155">
        <v>19455</v>
      </c>
      <c r="K16" s="232">
        <v>23560</v>
      </c>
    </row>
    <row r="17" spans="1:11" x14ac:dyDescent="0.25">
      <c r="A17" s="264"/>
      <c r="B17" s="104" t="s">
        <v>62</v>
      </c>
      <c r="C17" s="237">
        <v>377426</v>
      </c>
      <c r="D17" s="237">
        <v>2895815</v>
      </c>
      <c r="E17" s="237">
        <v>168230</v>
      </c>
      <c r="F17" s="155">
        <v>1386520</v>
      </c>
      <c r="G17" s="155">
        <v>3313649</v>
      </c>
      <c r="H17" s="155">
        <v>0</v>
      </c>
      <c r="I17" s="155">
        <v>1680</v>
      </c>
      <c r="J17" s="233">
        <v>2250</v>
      </c>
      <c r="K17" s="232">
        <v>186</v>
      </c>
    </row>
    <row r="18" spans="1:11" x14ac:dyDescent="0.25">
      <c r="A18" s="264"/>
      <c r="B18" s="104" t="s">
        <v>63</v>
      </c>
      <c r="C18" s="238" t="s">
        <v>58</v>
      </c>
      <c r="D18" s="238" t="s">
        <v>58</v>
      </c>
      <c r="E18" s="238"/>
      <c r="F18" s="156"/>
      <c r="G18" s="156">
        <v>15047.999999999998</v>
      </c>
      <c r="H18" s="156"/>
      <c r="I18" s="156"/>
      <c r="J18" s="156"/>
      <c r="K18" s="234"/>
    </row>
    <row r="19" spans="1:11" x14ac:dyDescent="0.25">
      <c r="A19" s="264"/>
      <c r="B19" s="103" t="s">
        <v>64</v>
      </c>
      <c r="C19" s="239">
        <f t="shared" ref="C19:K19" si="2">SUM(C16:C18)</f>
        <v>8082676.9999999991</v>
      </c>
      <c r="D19" s="239">
        <f t="shared" si="2"/>
        <v>3893720</v>
      </c>
      <c r="E19" s="239">
        <f t="shared" si="2"/>
        <v>27546531</v>
      </c>
      <c r="F19" s="157">
        <f t="shared" si="2"/>
        <v>4453725</v>
      </c>
      <c r="G19" s="157">
        <f t="shared" si="2"/>
        <v>3733221</v>
      </c>
      <c r="H19" s="229">
        <f t="shared" si="2"/>
        <v>34001</v>
      </c>
      <c r="I19" s="229">
        <f t="shared" si="2"/>
        <v>7072</v>
      </c>
      <c r="J19" s="229">
        <f t="shared" si="2"/>
        <v>21705</v>
      </c>
      <c r="K19" s="230">
        <f t="shared" si="2"/>
        <v>23746</v>
      </c>
    </row>
    <row r="20" spans="1:11" x14ac:dyDescent="0.25">
      <c r="A20" s="14" t="s">
        <v>67</v>
      </c>
      <c r="B20" s="14"/>
      <c r="C20" s="240"/>
      <c r="D20" s="243"/>
      <c r="E20" s="240"/>
      <c r="F20" s="158"/>
      <c r="G20" s="159"/>
      <c r="H20" s="160"/>
      <c r="I20" s="160"/>
      <c r="J20" s="160"/>
      <c r="K20" s="160"/>
    </row>
    <row r="21" spans="1:11" x14ac:dyDescent="0.25">
      <c r="C21" s="241"/>
      <c r="D21" s="244"/>
      <c r="E21" s="241"/>
      <c r="F21" s="160"/>
      <c r="G21" s="161"/>
      <c r="H21" s="160"/>
      <c r="I21" s="160"/>
      <c r="J21" s="160"/>
      <c r="K21" s="160"/>
    </row>
    <row r="22" spans="1:11" x14ac:dyDescent="0.25">
      <c r="A22" s="263" t="s">
        <v>68</v>
      </c>
      <c r="B22" s="263"/>
      <c r="C22" s="237">
        <v>32322625.32</v>
      </c>
      <c r="D22" s="237">
        <v>25958132</v>
      </c>
      <c r="E22" s="237">
        <v>196131300</v>
      </c>
      <c r="F22" s="155">
        <v>21110657</v>
      </c>
      <c r="G22" s="155">
        <v>20881544.859999999</v>
      </c>
      <c r="H22" s="235">
        <v>136004</v>
      </c>
      <c r="I22" s="235">
        <v>22240</v>
      </c>
      <c r="J22" s="235">
        <v>86820</v>
      </c>
      <c r="K22" s="235">
        <v>101476</v>
      </c>
    </row>
    <row r="23" spans="1:11" x14ac:dyDescent="0.25">
      <c r="A23" s="263" t="s">
        <v>69</v>
      </c>
      <c r="B23" s="263"/>
      <c r="C23" s="242">
        <f t="shared" ref="C23:K23" si="3">C22/C19</f>
        <v>3.9989999996288361</v>
      </c>
      <c r="D23" s="242">
        <f t="shared" si="3"/>
        <v>6.6666663242349218</v>
      </c>
      <c r="E23" s="242">
        <f t="shared" si="3"/>
        <v>7.1199999738624076</v>
      </c>
      <c r="F23" s="162">
        <f t="shared" si="3"/>
        <v>4.7400001122655757</v>
      </c>
      <c r="G23" s="162">
        <f t="shared" si="3"/>
        <v>5.5934392472344925</v>
      </c>
      <c r="H23" s="236">
        <f t="shared" si="3"/>
        <v>4</v>
      </c>
      <c r="I23" s="236">
        <f t="shared" si="3"/>
        <v>3.1447963800904977</v>
      </c>
      <c r="J23" s="236">
        <f t="shared" si="3"/>
        <v>4</v>
      </c>
      <c r="K23" s="236">
        <f t="shared" si="3"/>
        <v>4.2733934136275584</v>
      </c>
    </row>
  </sheetData>
  <mergeCells count="10">
    <mergeCell ref="A8:A11"/>
    <mergeCell ref="A23:B23"/>
    <mergeCell ref="A12:A15"/>
    <mergeCell ref="A16:A19"/>
    <mergeCell ref="A22:B22"/>
    <mergeCell ref="C3:G3"/>
    <mergeCell ref="H3:K3"/>
    <mergeCell ref="A5:B5"/>
    <mergeCell ref="A6:B6"/>
    <mergeCell ref="A7:B7"/>
  </mergeCells>
  <hyperlinks>
    <hyperlink ref="K1" location="Indice!A1" display="INDICE" xr:uid="{00000000-0004-0000-0200-000000000000}"/>
  </hyperlinks>
  <pageMargins left="0.70833333333333304" right="0.70833333333333304" top="0.74791666666666701" bottom="0.74791666666666701" header="0.51180555555555496" footer="0.51180555555555496"/>
  <pageSetup paperSize="9" scale="78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"/>
  <sheetViews>
    <sheetView zoomScale="145" zoomScaleNormal="145" workbookViewId="0"/>
  </sheetViews>
  <sheetFormatPr defaultColWidth="11.42578125" defaultRowHeight="15" x14ac:dyDescent="0.25"/>
  <cols>
    <col min="1" max="1" width="12.5703125" customWidth="1"/>
    <col min="2" max="2" width="32.42578125" customWidth="1"/>
    <col min="3" max="3" width="13.140625" customWidth="1"/>
    <col min="4" max="4" width="12.5703125" customWidth="1"/>
    <col min="5" max="5" width="13.42578125" customWidth="1"/>
    <col min="6" max="6" width="14" customWidth="1"/>
    <col min="7" max="7" width="15.28515625" customWidth="1"/>
  </cols>
  <sheetData>
    <row r="1" spans="1:8" x14ac:dyDescent="0.25">
      <c r="A1" s="11" t="s">
        <v>239</v>
      </c>
      <c r="B1" s="12"/>
      <c r="C1" s="12"/>
      <c r="D1" s="12"/>
      <c r="E1" s="12"/>
      <c r="F1" s="12"/>
      <c r="G1" s="12"/>
      <c r="H1" s="7" t="s">
        <v>0</v>
      </c>
    </row>
    <row r="2" spans="1:8" x14ac:dyDescent="0.25">
      <c r="A2" s="12"/>
      <c r="B2" s="12"/>
      <c r="C2" s="12"/>
      <c r="D2" s="12"/>
      <c r="E2" s="12"/>
      <c r="F2" s="12"/>
      <c r="G2" s="12"/>
    </row>
    <row r="3" spans="1:8" x14ac:dyDescent="0.25">
      <c r="A3" s="13"/>
      <c r="B3" s="13"/>
      <c r="C3" s="265" t="s">
        <v>37</v>
      </c>
      <c r="D3" s="265"/>
      <c r="E3" s="265"/>
      <c r="F3" s="265"/>
      <c r="G3" s="265"/>
    </row>
    <row r="4" spans="1:8" x14ac:dyDescent="0.25">
      <c r="A4" s="13"/>
      <c r="B4" s="13"/>
      <c r="C4" s="106" t="s">
        <v>70</v>
      </c>
      <c r="D4" s="106" t="s">
        <v>71</v>
      </c>
      <c r="E4" s="106" t="s">
        <v>72</v>
      </c>
      <c r="F4" s="106" t="s">
        <v>73</v>
      </c>
      <c r="G4" s="106" t="s">
        <v>74</v>
      </c>
    </row>
    <row r="5" spans="1:8" x14ac:dyDescent="0.25">
      <c r="A5" s="15"/>
      <c r="B5" s="103" t="s">
        <v>75</v>
      </c>
      <c r="C5" s="163">
        <v>5</v>
      </c>
      <c r="D5" s="163">
        <v>25</v>
      </c>
      <c r="E5" s="163">
        <v>39</v>
      </c>
      <c r="F5" s="163">
        <v>65</v>
      </c>
      <c r="G5" s="16">
        <f>SUM(C5:F5)</f>
        <v>134</v>
      </c>
    </row>
    <row r="6" spans="1:8" x14ac:dyDescent="0.25">
      <c r="A6" s="15"/>
      <c r="B6" s="103" t="s">
        <v>76</v>
      </c>
      <c r="C6" s="163">
        <v>4</v>
      </c>
      <c r="D6" s="163">
        <v>7</v>
      </c>
      <c r="E6" s="163">
        <v>8</v>
      </c>
      <c r="F6" s="163">
        <v>12</v>
      </c>
      <c r="G6" s="16">
        <f t="shared" ref="G6:G7" si="0">SUM(C6:F6)</f>
        <v>31</v>
      </c>
    </row>
    <row r="7" spans="1:8" x14ac:dyDescent="0.25">
      <c r="A7" s="15"/>
      <c r="B7" s="103" t="s">
        <v>77</v>
      </c>
      <c r="C7" s="163">
        <v>8</v>
      </c>
      <c r="D7" s="163">
        <v>8</v>
      </c>
      <c r="E7" s="163">
        <v>13</v>
      </c>
      <c r="F7" s="163">
        <v>13</v>
      </c>
      <c r="G7" s="16">
        <f t="shared" si="0"/>
        <v>42</v>
      </c>
    </row>
    <row r="8" spans="1:8" ht="15" customHeight="1" x14ac:dyDescent="0.25">
      <c r="A8" s="264" t="s">
        <v>78</v>
      </c>
      <c r="B8" s="104" t="s">
        <v>38</v>
      </c>
      <c r="C8" s="163">
        <v>40930</v>
      </c>
      <c r="D8" s="163">
        <v>8523</v>
      </c>
      <c r="E8" s="163">
        <v>0</v>
      </c>
      <c r="F8" s="163">
        <v>34863</v>
      </c>
      <c r="G8" s="16">
        <f t="shared" ref="G8:G11" si="1">+C8+D8+E8+F8</f>
        <v>84316</v>
      </c>
    </row>
    <row r="9" spans="1:8" x14ac:dyDescent="0.25">
      <c r="A9" s="264"/>
      <c r="B9" s="104" t="s">
        <v>39</v>
      </c>
      <c r="C9" s="163">
        <v>300</v>
      </c>
      <c r="D9" s="163">
        <v>0</v>
      </c>
      <c r="E9" s="163">
        <v>0</v>
      </c>
      <c r="F9" s="163">
        <v>7425</v>
      </c>
      <c r="G9" s="16">
        <f t="shared" si="1"/>
        <v>7725</v>
      </c>
    </row>
    <row r="10" spans="1:8" x14ac:dyDescent="0.25">
      <c r="A10" s="264"/>
      <c r="B10" s="104" t="s">
        <v>40</v>
      </c>
      <c r="C10" s="163">
        <v>53400</v>
      </c>
      <c r="D10" s="163">
        <v>29923</v>
      </c>
      <c r="E10" s="163">
        <v>12790</v>
      </c>
      <c r="F10" s="163">
        <v>78601</v>
      </c>
      <c r="G10" s="16">
        <f t="shared" si="1"/>
        <v>174714</v>
      </c>
    </row>
    <row r="11" spans="1:8" x14ac:dyDescent="0.25">
      <c r="A11" s="264"/>
      <c r="B11" s="104" t="s">
        <v>41</v>
      </c>
      <c r="C11" s="163">
        <v>66400</v>
      </c>
      <c r="D11" s="163">
        <v>14468</v>
      </c>
      <c r="E11" s="163">
        <v>16470</v>
      </c>
      <c r="F11" s="163">
        <v>56824</v>
      </c>
      <c r="G11" s="16">
        <f t="shared" si="1"/>
        <v>154162</v>
      </c>
    </row>
    <row r="13" spans="1:8" x14ac:dyDescent="0.25">
      <c r="A13" s="266" t="s">
        <v>79</v>
      </c>
      <c r="B13" s="266"/>
      <c r="C13" s="164">
        <f>SUM(C14:C17)</f>
        <v>1812560</v>
      </c>
      <c r="D13" s="164">
        <f>SUM(D14:D17)</f>
        <v>590577</v>
      </c>
      <c r="E13" s="164">
        <f>SUM(E14:E17)</f>
        <v>321860</v>
      </c>
      <c r="F13" s="164">
        <f>SUM(F14:F17)</f>
        <v>1998431</v>
      </c>
      <c r="G13" s="107">
        <f>SUM(C13:F13)</f>
        <v>4723428</v>
      </c>
      <c r="H13" s="109" t="s">
        <v>80</v>
      </c>
    </row>
    <row r="14" spans="1:8" x14ac:dyDescent="0.25">
      <c r="A14" s="267" t="s">
        <v>38</v>
      </c>
      <c r="B14" s="268"/>
      <c r="C14" s="165">
        <v>491160</v>
      </c>
      <c r="D14" s="165">
        <v>102276</v>
      </c>
      <c r="E14" s="165">
        <v>0</v>
      </c>
      <c r="F14" s="165">
        <v>419656</v>
      </c>
      <c r="G14" s="121">
        <f>SUM(C14:F14)</f>
        <v>1013092</v>
      </c>
      <c r="H14" s="108">
        <f>G14/G8</f>
        <v>12.01541818871863</v>
      </c>
    </row>
    <row r="15" spans="1:8" x14ac:dyDescent="0.25">
      <c r="A15" s="267" t="s">
        <v>39</v>
      </c>
      <c r="B15" s="268"/>
      <c r="C15" s="165">
        <v>3600</v>
      </c>
      <c r="D15" s="165">
        <v>0</v>
      </c>
      <c r="E15" s="165">
        <v>0</v>
      </c>
      <c r="F15" s="165">
        <v>89100</v>
      </c>
      <c r="G15" s="121">
        <f>SUM(C15:F15)</f>
        <v>92700</v>
      </c>
      <c r="H15" s="108">
        <f>G15/G9</f>
        <v>12</v>
      </c>
    </row>
    <row r="16" spans="1:8" x14ac:dyDescent="0.25">
      <c r="A16" s="267" t="s">
        <v>40</v>
      </c>
      <c r="B16" s="268"/>
      <c r="C16" s="165">
        <v>587400</v>
      </c>
      <c r="D16" s="165">
        <v>329153</v>
      </c>
      <c r="E16" s="165">
        <v>140690</v>
      </c>
      <c r="F16" s="165">
        <v>864611</v>
      </c>
      <c r="G16" s="121">
        <f>SUM(C16:F16)</f>
        <v>1921854</v>
      </c>
      <c r="H16" s="108">
        <f>G16/G10</f>
        <v>11</v>
      </c>
    </row>
    <row r="17" spans="1:8" x14ac:dyDescent="0.25">
      <c r="A17" s="267" t="s">
        <v>41</v>
      </c>
      <c r="B17" s="268"/>
      <c r="C17" s="165">
        <v>730400</v>
      </c>
      <c r="D17" s="165">
        <v>159148</v>
      </c>
      <c r="E17" s="165">
        <v>181170</v>
      </c>
      <c r="F17" s="165">
        <v>625064</v>
      </c>
      <c r="G17" s="121">
        <f>SUM(C17:F17)</f>
        <v>1695782</v>
      </c>
      <c r="H17" s="108">
        <f>G17/G11</f>
        <v>11</v>
      </c>
    </row>
    <row r="18" spans="1:8" x14ac:dyDescent="0.25">
      <c r="A18" s="269"/>
      <c r="B18" s="269"/>
    </row>
  </sheetData>
  <mergeCells count="8">
    <mergeCell ref="C3:G3"/>
    <mergeCell ref="A8:A11"/>
    <mergeCell ref="A13:B13"/>
    <mergeCell ref="A17:B17"/>
    <mergeCell ref="A18:B18"/>
    <mergeCell ref="A14:B14"/>
    <mergeCell ref="A15:B15"/>
    <mergeCell ref="A16:B16"/>
  </mergeCells>
  <hyperlinks>
    <hyperlink ref="H1" location="Indice!A1" display="INDICE" xr:uid="{00000000-0004-0000-03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"/>
  <sheetViews>
    <sheetView workbookViewId="0">
      <selection activeCell="F21" sqref="F21"/>
    </sheetView>
  </sheetViews>
  <sheetFormatPr defaultColWidth="11.42578125" defaultRowHeight="15" x14ac:dyDescent="0.25"/>
  <cols>
    <col min="2" max="2" width="18.7109375" customWidth="1"/>
    <col min="3" max="3" width="12.28515625" customWidth="1"/>
    <col min="4" max="4" width="11.85546875" bestFit="1" customWidth="1"/>
    <col min="5" max="5" width="13.140625" customWidth="1"/>
    <col min="6" max="6" width="11.28515625" customWidth="1"/>
    <col min="7" max="7" width="14.28515625" bestFit="1" customWidth="1"/>
  </cols>
  <sheetData>
    <row r="1" spans="1:11" x14ac:dyDescent="0.25">
      <c r="A1" s="11" t="s">
        <v>244</v>
      </c>
      <c r="B1" s="12"/>
      <c r="C1" s="12"/>
      <c r="D1" s="12"/>
      <c r="E1" s="12"/>
      <c r="F1" s="12"/>
      <c r="G1" s="12"/>
      <c r="H1" s="7" t="s">
        <v>0</v>
      </c>
      <c r="J1" s="5"/>
      <c r="K1" s="5"/>
    </row>
    <row r="2" spans="1:11" x14ac:dyDescent="0.25">
      <c r="A2" s="12"/>
      <c r="B2" s="12"/>
      <c r="C2" s="12"/>
      <c r="D2" s="12"/>
      <c r="E2" s="12"/>
      <c r="F2" s="12"/>
      <c r="G2" s="12"/>
      <c r="J2" s="5"/>
      <c r="K2" s="5"/>
    </row>
    <row r="3" spans="1:11" x14ac:dyDescent="0.25">
      <c r="A3" s="17"/>
      <c r="B3" s="17"/>
      <c r="C3" s="271" t="s">
        <v>81</v>
      </c>
      <c r="D3" s="271"/>
      <c r="E3" s="271"/>
      <c r="F3" s="271"/>
      <c r="G3" s="271"/>
      <c r="J3" s="5"/>
      <c r="K3" s="5"/>
    </row>
    <row r="4" spans="1:11" ht="17.25" customHeight="1" x14ac:dyDescent="0.25">
      <c r="A4" s="13"/>
      <c r="B4" s="13"/>
      <c r="C4" s="105" t="s">
        <v>70</v>
      </c>
      <c r="D4" s="105" t="s">
        <v>71</v>
      </c>
      <c r="E4" s="105" t="s">
        <v>72</v>
      </c>
      <c r="F4" s="105" t="s">
        <v>73</v>
      </c>
      <c r="G4" s="105" t="s">
        <v>82</v>
      </c>
      <c r="J4" s="5"/>
      <c r="K4" s="5"/>
    </row>
    <row r="5" spans="1:11" x14ac:dyDescent="0.25">
      <c r="A5" s="103" t="s">
        <v>83</v>
      </c>
      <c r="B5" s="103"/>
      <c r="C5" s="18">
        <v>17</v>
      </c>
      <c r="D5" s="19">
        <v>4</v>
      </c>
      <c r="E5" s="18">
        <v>78</v>
      </c>
      <c r="F5" s="18">
        <v>0</v>
      </c>
      <c r="G5" s="20">
        <f t="shared" ref="G5:G13" si="0">SUM(C5:F5)</f>
        <v>99</v>
      </c>
      <c r="J5" s="5"/>
      <c r="K5" s="5"/>
    </row>
    <row r="6" spans="1:11" x14ac:dyDescent="0.25">
      <c r="A6" s="110" t="s">
        <v>84</v>
      </c>
      <c r="B6" s="111"/>
      <c r="C6" s="18">
        <v>15</v>
      </c>
      <c r="D6" s="19">
        <v>3</v>
      </c>
      <c r="E6" s="18">
        <v>67</v>
      </c>
      <c r="F6" s="18">
        <v>0</v>
      </c>
      <c r="G6" s="20">
        <f t="shared" si="0"/>
        <v>85</v>
      </c>
      <c r="J6" s="5"/>
      <c r="K6" s="5"/>
    </row>
    <row r="7" spans="1:11" x14ac:dyDescent="0.25">
      <c r="A7" s="110" t="s">
        <v>85</v>
      </c>
      <c r="B7" s="111"/>
      <c r="C7" s="18">
        <v>2</v>
      </c>
      <c r="D7" s="19">
        <v>1</v>
      </c>
      <c r="E7" s="18">
        <v>8</v>
      </c>
      <c r="F7" s="18">
        <v>1</v>
      </c>
      <c r="G7" s="20">
        <f t="shared" si="0"/>
        <v>12</v>
      </c>
      <c r="J7" s="5"/>
      <c r="K7" s="5"/>
    </row>
    <row r="8" spans="1:11" x14ac:dyDescent="0.25">
      <c r="A8" s="110" t="s">
        <v>86</v>
      </c>
      <c r="B8" s="111"/>
      <c r="C8" s="18">
        <v>2</v>
      </c>
      <c r="D8" s="19">
        <v>1</v>
      </c>
      <c r="E8" s="18">
        <v>7</v>
      </c>
      <c r="F8" s="18">
        <v>0</v>
      </c>
      <c r="G8" s="20">
        <f t="shared" si="0"/>
        <v>10</v>
      </c>
      <c r="J8" s="5"/>
      <c r="K8" s="5"/>
    </row>
    <row r="9" spans="1:11" x14ac:dyDescent="0.25">
      <c r="A9" s="261" t="s">
        <v>87</v>
      </c>
      <c r="B9" s="261"/>
      <c r="C9" s="18">
        <v>742</v>
      </c>
      <c r="D9" s="19">
        <v>51</v>
      </c>
      <c r="E9" s="18">
        <v>2249</v>
      </c>
      <c r="F9" s="18">
        <v>0</v>
      </c>
      <c r="G9" s="20">
        <f t="shared" si="0"/>
        <v>3042</v>
      </c>
      <c r="J9" s="5"/>
      <c r="K9" s="5"/>
    </row>
    <row r="10" spans="1:11" x14ac:dyDescent="0.25">
      <c r="A10" s="103" t="s">
        <v>88</v>
      </c>
      <c r="B10" s="103"/>
      <c r="C10" s="21">
        <v>519</v>
      </c>
      <c r="D10" s="22">
        <v>150</v>
      </c>
      <c r="E10" s="21">
        <v>2700</v>
      </c>
      <c r="F10" s="21">
        <v>0</v>
      </c>
      <c r="G10" s="20">
        <f t="shared" si="0"/>
        <v>3369</v>
      </c>
      <c r="J10" s="5"/>
      <c r="K10" s="5"/>
    </row>
    <row r="11" spans="1:11" x14ac:dyDescent="0.25">
      <c r="A11" s="261" t="s">
        <v>90</v>
      </c>
      <c r="B11" s="261"/>
      <c r="C11" s="21">
        <v>65.150000000000006</v>
      </c>
      <c r="D11" s="21">
        <v>39.020000000000003</v>
      </c>
      <c r="E11" s="21">
        <v>556.89</v>
      </c>
      <c r="F11" s="21">
        <v>0</v>
      </c>
      <c r="G11" s="20">
        <f t="shared" si="0"/>
        <v>661.06</v>
      </c>
      <c r="J11" s="5"/>
      <c r="K11" s="5"/>
    </row>
    <row r="12" spans="1:11" x14ac:dyDescent="0.25">
      <c r="A12" s="112" t="s">
        <v>92</v>
      </c>
      <c r="B12" s="113"/>
      <c r="C12" s="18">
        <v>2606000</v>
      </c>
      <c r="D12" s="18">
        <v>1585800</v>
      </c>
      <c r="E12" s="18">
        <v>24880300</v>
      </c>
      <c r="F12" s="18">
        <v>0</v>
      </c>
      <c r="G12" s="20">
        <f t="shared" si="0"/>
        <v>29072100</v>
      </c>
    </row>
    <row r="13" spans="1:11" x14ac:dyDescent="0.25">
      <c r="A13" s="114" t="s">
        <v>93</v>
      </c>
      <c r="B13" s="103"/>
      <c r="C13" s="18">
        <v>691861</v>
      </c>
      <c r="D13" s="18">
        <v>7140</v>
      </c>
      <c r="E13" s="18">
        <v>5495563</v>
      </c>
      <c r="F13" s="18">
        <v>0</v>
      </c>
      <c r="G13" s="20">
        <f t="shared" si="0"/>
        <v>6194564</v>
      </c>
    </row>
    <row r="14" spans="1:11" x14ac:dyDescent="0.25">
      <c r="F14" s="23"/>
    </row>
    <row r="15" spans="1:11" x14ac:dyDescent="0.25">
      <c r="A15" s="266" t="s">
        <v>68</v>
      </c>
      <c r="B15" s="266"/>
      <c r="C15" s="272"/>
      <c r="D15" s="272"/>
      <c r="E15" s="272"/>
      <c r="F15" s="272"/>
      <c r="G15" s="108">
        <v>3097282</v>
      </c>
    </row>
    <row r="16" spans="1:11" x14ac:dyDescent="0.25">
      <c r="A16" s="266" t="s">
        <v>94</v>
      </c>
      <c r="B16" s="266"/>
      <c r="C16" s="270"/>
      <c r="D16" s="270"/>
      <c r="E16" s="270"/>
      <c r="F16" s="270"/>
      <c r="G16" s="108">
        <f>G15/G13</f>
        <v>0.5</v>
      </c>
    </row>
    <row r="17" spans="3:3" x14ac:dyDescent="0.25">
      <c r="C17" s="24"/>
    </row>
  </sheetData>
  <mergeCells count="7">
    <mergeCell ref="A16:B16"/>
    <mergeCell ref="C16:F16"/>
    <mergeCell ref="C3:G3"/>
    <mergeCell ref="A9:B9"/>
    <mergeCell ref="A11:B11"/>
    <mergeCell ref="A15:B15"/>
    <mergeCell ref="C15:F15"/>
  </mergeCells>
  <hyperlinks>
    <hyperlink ref="H1" location="Indice!A1" display="INDICE" xr:uid="{00000000-0004-0000-04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21"/>
  <sheetViews>
    <sheetView workbookViewId="0">
      <selection activeCell="G5" sqref="G5"/>
    </sheetView>
  </sheetViews>
  <sheetFormatPr defaultColWidth="11.42578125" defaultRowHeight="15" x14ac:dyDescent="0.25"/>
  <cols>
    <col min="2" max="2" width="25.85546875" customWidth="1"/>
    <col min="7" max="7" width="13.42578125" customWidth="1"/>
  </cols>
  <sheetData>
    <row r="1" spans="2:8" x14ac:dyDescent="0.25">
      <c r="B1" s="25" t="s">
        <v>246</v>
      </c>
      <c r="C1" s="26"/>
      <c r="D1" s="26"/>
      <c r="E1" s="26"/>
      <c r="F1" s="26"/>
      <c r="G1" s="26"/>
      <c r="H1" s="7" t="s">
        <v>0</v>
      </c>
    </row>
    <row r="2" spans="2:8" x14ac:dyDescent="0.25">
      <c r="B2" s="27"/>
      <c r="C2" s="27"/>
      <c r="D2" s="27"/>
      <c r="E2" s="27"/>
      <c r="F2" s="27"/>
      <c r="G2" s="27"/>
    </row>
    <row r="3" spans="2:8" x14ac:dyDescent="0.25">
      <c r="B3" s="28"/>
      <c r="C3" s="271" t="s">
        <v>5</v>
      </c>
      <c r="D3" s="271"/>
      <c r="E3" s="271"/>
      <c r="F3" s="271"/>
      <c r="G3" s="271"/>
    </row>
    <row r="4" spans="2:8" x14ac:dyDescent="0.25">
      <c r="B4" s="29"/>
      <c r="C4" s="105" t="s">
        <v>70</v>
      </c>
      <c r="D4" s="105" t="s">
        <v>71</v>
      </c>
      <c r="E4" s="105" t="s">
        <v>72</v>
      </c>
      <c r="F4" s="105" t="s">
        <v>73</v>
      </c>
      <c r="G4" s="105" t="s">
        <v>74</v>
      </c>
    </row>
    <row r="5" spans="2:8" x14ac:dyDescent="0.25">
      <c r="B5" s="103" t="s">
        <v>96</v>
      </c>
      <c r="C5" s="19">
        <v>1547</v>
      </c>
      <c r="D5" s="19">
        <v>5837</v>
      </c>
      <c r="E5" s="19">
        <v>504</v>
      </c>
      <c r="F5" s="19">
        <v>153</v>
      </c>
      <c r="G5" s="19">
        <f t="shared" ref="G5:G18" si="0">SUM(C5:F5)</f>
        <v>8041</v>
      </c>
    </row>
    <row r="6" spans="2:8" x14ac:dyDescent="0.25">
      <c r="B6" s="103" t="s">
        <v>97</v>
      </c>
      <c r="C6" s="19">
        <v>101</v>
      </c>
      <c r="D6" s="19">
        <v>174</v>
      </c>
      <c r="E6" s="19">
        <v>119</v>
      </c>
      <c r="F6" s="19">
        <v>53</v>
      </c>
      <c r="G6" s="19">
        <f t="shared" si="0"/>
        <v>447</v>
      </c>
    </row>
    <row r="7" spans="2:8" x14ac:dyDescent="0.25">
      <c r="B7" s="103" t="s">
        <v>98</v>
      </c>
      <c r="C7" s="19">
        <v>33</v>
      </c>
      <c r="D7" s="19">
        <v>33</v>
      </c>
      <c r="E7" s="19">
        <v>25</v>
      </c>
      <c r="F7" s="19">
        <v>8</v>
      </c>
      <c r="G7" s="19">
        <f t="shared" si="0"/>
        <v>99</v>
      </c>
    </row>
    <row r="8" spans="2:8" x14ac:dyDescent="0.25">
      <c r="B8" s="103" t="s">
        <v>99</v>
      </c>
      <c r="C8" s="19">
        <v>1377</v>
      </c>
      <c r="D8" s="19">
        <v>5152</v>
      </c>
      <c r="E8" s="19">
        <v>457</v>
      </c>
      <c r="F8" s="19">
        <v>116</v>
      </c>
      <c r="G8" s="19">
        <f t="shared" si="0"/>
        <v>7102</v>
      </c>
    </row>
    <row r="9" spans="2:8" x14ac:dyDescent="0.25">
      <c r="B9" s="103" t="s">
        <v>100</v>
      </c>
      <c r="C9" s="19">
        <v>90</v>
      </c>
      <c r="D9" s="19">
        <v>149</v>
      </c>
      <c r="E9" s="19">
        <v>98</v>
      </c>
      <c r="F9" s="19">
        <v>49</v>
      </c>
      <c r="G9" s="19">
        <f t="shared" si="0"/>
        <v>386</v>
      </c>
    </row>
    <row r="10" spans="2:8" x14ac:dyDescent="0.25">
      <c r="B10" s="103" t="s">
        <v>101</v>
      </c>
      <c r="C10" s="19">
        <v>33</v>
      </c>
      <c r="D10" s="19">
        <v>33</v>
      </c>
      <c r="E10" s="19">
        <v>25</v>
      </c>
      <c r="F10" s="19">
        <v>8</v>
      </c>
      <c r="G10" s="19">
        <f t="shared" si="0"/>
        <v>99</v>
      </c>
    </row>
    <row r="11" spans="2:8" x14ac:dyDescent="0.25">
      <c r="B11" s="103" t="s">
        <v>103</v>
      </c>
      <c r="C11" s="117">
        <f>SUM(C12:C14)</f>
        <v>15072</v>
      </c>
      <c r="D11" s="118">
        <f>SUM(D12:D14)</f>
        <v>60377</v>
      </c>
      <c r="E11" s="118">
        <f>SUM(E12:E14)</f>
        <v>23674</v>
      </c>
      <c r="F11" s="118">
        <f>SUM(F12:F14)</f>
        <v>5515</v>
      </c>
      <c r="G11" s="118">
        <f t="shared" si="0"/>
        <v>104638</v>
      </c>
    </row>
    <row r="12" spans="2:8" ht="19.5" customHeight="1" x14ac:dyDescent="0.25">
      <c r="B12" s="116" t="s">
        <v>104</v>
      </c>
      <c r="C12" s="191">
        <v>7440</v>
      </c>
      <c r="D12" s="194">
        <v>18405</v>
      </c>
      <c r="E12" s="194">
        <v>17815</v>
      </c>
      <c r="F12" s="194">
        <v>4835</v>
      </c>
      <c r="G12" s="194">
        <f t="shared" si="0"/>
        <v>48495</v>
      </c>
    </row>
    <row r="13" spans="2:8" ht="18.75" customHeight="1" x14ac:dyDescent="0.25">
      <c r="B13" s="116" t="s">
        <v>105</v>
      </c>
      <c r="C13" s="191">
        <v>7631</v>
      </c>
      <c r="D13" s="194">
        <v>41967</v>
      </c>
      <c r="E13" s="194">
        <v>5854</v>
      </c>
      <c r="F13" s="194">
        <v>680</v>
      </c>
      <c r="G13" s="194">
        <f t="shared" si="0"/>
        <v>56132</v>
      </c>
    </row>
    <row r="14" spans="2:8" ht="15.75" customHeight="1" x14ac:dyDescent="0.25">
      <c r="B14" s="116" t="s">
        <v>106</v>
      </c>
      <c r="C14" s="191">
        <v>1</v>
      </c>
      <c r="D14" s="194">
        <v>5</v>
      </c>
      <c r="E14" s="194">
        <v>5</v>
      </c>
      <c r="F14" s="194">
        <v>0</v>
      </c>
      <c r="G14" s="194">
        <f t="shared" si="0"/>
        <v>11</v>
      </c>
    </row>
    <row r="15" spans="2:8" x14ac:dyDescent="0.25">
      <c r="B15" s="103" t="s">
        <v>107</v>
      </c>
      <c r="C15" s="119">
        <f>SUM(C16:C18)</f>
        <v>3414.6839999999997</v>
      </c>
      <c r="D15" s="120">
        <f>SUM(D16:D18)</f>
        <v>13682</v>
      </c>
      <c r="E15" s="120">
        <f>SUM(E16:E18)</f>
        <v>5316</v>
      </c>
      <c r="F15" s="120">
        <f>SUM(F16:F18)</f>
        <v>1283</v>
      </c>
      <c r="G15" s="120">
        <f t="shared" si="0"/>
        <v>23695.684000000001</v>
      </c>
    </row>
    <row r="16" spans="2:8" ht="18" customHeight="1" x14ac:dyDescent="0.25">
      <c r="B16" s="116" t="s">
        <v>104</v>
      </c>
      <c r="C16" s="192">
        <v>1706.346</v>
      </c>
      <c r="D16" s="195">
        <v>4275</v>
      </c>
      <c r="E16" s="195">
        <v>4077</v>
      </c>
      <c r="F16" s="195">
        <v>1129</v>
      </c>
      <c r="G16" s="195">
        <f t="shared" si="0"/>
        <v>11187.346</v>
      </c>
    </row>
    <row r="17" spans="2:8" ht="15" customHeight="1" x14ac:dyDescent="0.25">
      <c r="B17" s="116" t="s">
        <v>105</v>
      </c>
      <c r="C17" s="192">
        <v>1708.104</v>
      </c>
      <c r="D17" s="195">
        <v>9406</v>
      </c>
      <c r="E17" s="195">
        <v>1238</v>
      </c>
      <c r="F17" s="195">
        <v>154</v>
      </c>
      <c r="G17" s="195">
        <f t="shared" si="0"/>
        <v>12506.103999999999</v>
      </c>
    </row>
    <row r="18" spans="2:8" ht="17.25" customHeight="1" x14ac:dyDescent="0.25">
      <c r="B18" s="116" t="s">
        <v>106</v>
      </c>
      <c r="C18" s="193">
        <v>0.23400000000000001</v>
      </c>
      <c r="D18" s="196">
        <v>1</v>
      </c>
      <c r="E18" s="196">
        <v>1</v>
      </c>
      <c r="F18" s="196">
        <v>0</v>
      </c>
      <c r="G18" s="196">
        <f t="shared" si="0"/>
        <v>2.234</v>
      </c>
    </row>
    <row r="20" spans="2:8" x14ac:dyDescent="0.25">
      <c r="B20" s="115" t="s">
        <v>68</v>
      </c>
      <c r="C20" s="273"/>
      <c r="D20" s="273"/>
      <c r="E20" s="273"/>
      <c r="F20" s="273"/>
      <c r="G20" s="121">
        <v>137000000</v>
      </c>
      <c r="H20" s="245"/>
    </row>
    <row r="21" spans="2:8" x14ac:dyDescent="0.25">
      <c r="B21" s="115" t="s">
        <v>94</v>
      </c>
      <c r="C21" s="274">
        <f>G20/(G15*1000)</f>
        <v>5.7816436107098657</v>
      </c>
      <c r="D21" s="274"/>
      <c r="E21" s="274"/>
      <c r="F21" s="274"/>
      <c r="G21" s="274"/>
    </row>
  </sheetData>
  <mergeCells count="3">
    <mergeCell ref="C3:G3"/>
    <mergeCell ref="C20:F20"/>
    <mergeCell ref="C21:G21"/>
  </mergeCells>
  <hyperlinks>
    <hyperlink ref="H1" location="Indice!A1" display="INDICE" xr:uid="{00000000-0004-0000-05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0"/>
  <sheetViews>
    <sheetView zoomScale="115" zoomScaleNormal="115" workbookViewId="0">
      <selection activeCell="B8" sqref="B8"/>
    </sheetView>
  </sheetViews>
  <sheetFormatPr defaultColWidth="11.42578125" defaultRowHeight="15" x14ac:dyDescent="0.25"/>
  <cols>
    <col min="1" max="1" width="25.28515625" customWidth="1"/>
  </cols>
  <sheetData>
    <row r="1" spans="1:7" x14ac:dyDescent="0.25">
      <c r="A1" s="25" t="s">
        <v>109</v>
      </c>
      <c r="B1" s="26"/>
      <c r="C1" s="26"/>
      <c r="D1" s="26"/>
      <c r="E1" s="26"/>
      <c r="F1" s="26"/>
      <c r="G1" s="7" t="s">
        <v>0</v>
      </c>
    </row>
    <row r="2" spans="1:7" x14ac:dyDescent="0.25">
      <c r="A2" s="27"/>
      <c r="B2" s="27"/>
      <c r="C2" s="27"/>
      <c r="D2" s="27"/>
      <c r="E2" s="27"/>
      <c r="F2" s="27"/>
    </row>
    <row r="3" spans="1:7" x14ac:dyDescent="0.25">
      <c r="A3" s="28"/>
      <c r="B3" s="271" t="s">
        <v>110</v>
      </c>
      <c r="C3" s="271"/>
      <c r="D3" s="271"/>
      <c r="E3" s="271"/>
      <c r="F3" s="271"/>
    </row>
    <row r="4" spans="1:7" x14ac:dyDescent="0.25">
      <c r="A4" s="29"/>
      <c r="B4" s="105" t="s">
        <v>70</v>
      </c>
      <c r="C4" s="105" t="s">
        <v>71</v>
      </c>
      <c r="D4" s="105" t="s">
        <v>72</v>
      </c>
      <c r="E4" s="105" t="s">
        <v>73</v>
      </c>
      <c r="F4" s="105" t="s">
        <v>74</v>
      </c>
    </row>
    <row r="5" spans="1:7" x14ac:dyDescent="0.25">
      <c r="A5" s="103" t="s">
        <v>84</v>
      </c>
      <c r="B5" s="19">
        <v>96</v>
      </c>
      <c r="C5" s="19">
        <v>274</v>
      </c>
      <c r="D5" s="19">
        <v>25</v>
      </c>
      <c r="E5" s="19">
        <v>20</v>
      </c>
      <c r="F5" s="30">
        <f t="shared" ref="F5:F17" si="0">SUM(B5:E5)</f>
        <v>415</v>
      </c>
    </row>
    <row r="6" spans="1:7" x14ac:dyDescent="0.25">
      <c r="A6" s="103" t="s">
        <v>100</v>
      </c>
      <c r="B6" s="19">
        <v>7</v>
      </c>
      <c r="C6" s="19">
        <v>18</v>
      </c>
      <c r="D6" s="19">
        <v>1</v>
      </c>
      <c r="E6" s="19">
        <v>0</v>
      </c>
      <c r="F6" s="30">
        <f t="shared" si="0"/>
        <v>26</v>
      </c>
    </row>
    <row r="7" spans="1:7" x14ac:dyDescent="0.25">
      <c r="A7" s="103" t="s">
        <v>102</v>
      </c>
      <c r="B7" s="19">
        <v>14</v>
      </c>
      <c r="C7" s="19">
        <v>22</v>
      </c>
      <c r="D7" s="19">
        <v>2</v>
      </c>
      <c r="E7" s="19">
        <v>2</v>
      </c>
      <c r="F7" s="30">
        <f t="shared" si="0"/>
        <v>40</v>
      </c>
    </row>
    <row r="8" spans="1:7" x14ac:dyDescent="0.25">
      <c r="A8" s="103" t="s">
        <v>103</v>
      </c>
      <c r="B8" s="117">
        <f>SUM(B9:B12)</f>
        <v>226</v>
      </c>
      <c r="C8" s="117">
        <f t="shared" ref="C8:F8" si="1">SUM(C9:C12)</f>
        <v>354</v>
      </c>
      <c r="D8" s="117">
        <f t="shared" si="1"/>
        <v>23</v>
      </c>
      <c r="E8" s="117">
        <f t="shared" si="1"/>
        <v>11</v>
      </c>
      <c r="F8" s="117">
        <f t="shared" si="1"/>
        <v>614</v>
      </c>
    </row>
    <row r="9" spans="1:7" x14ac:dyDescent="0.25">
      <c r="A9" s="116" t="s">
        <v>111</v>
      </c>
      <c r="B9" s="19">
        <v>141</v>
      </c>
      <c r="C9" s="19">
        <v>296</v>
      </c>
      <c r="D9" s="19">
        <v>19</v>
      </c>
      <c r="E9" s="19">
        <v>5</v>
      </c>
      <c r="F9" s="30">
        <f t="shared" si="0"/>
        <v>461</v>
      </c>
    </row>
    <row r="10" spans="1:7" x14ac:dyDescent="0.25">
      <c r="A10" s="116" t="s">
        <v>112</v>
      </c>
      <c r="B10" s="19">
        <v>49</v>
      </c>
      <c r="C10" s="19">
        <v>43</v>
      </c>
      <c r="D10" s="19">
        <v>4</v>
      </c>
      <c r="E10" s="19">
        <v>4</v>
      </c>
      <c r="F10" s="30">
        <f t="shared" si="0"/>
        <v>100</v>
      </c>
    </row>
    <row r="11" spans="1:7" x14ac:dyDescent="0.25">
      <c r="A11" s="116" t="s">
        <v>113</v>
      </c>
      <c r="B11" s="19">
        <v>5</v>
      </c>
      <c r="C11" s="19">
        <v>4</v>
      </c>
      <c r="D11" s="19">
        <v>0</v>
      </c>
      <c r="E11" s="19">
        <v>0</v>
      </c>
      <c r="F11" s="30">
        <f t="shared" si="0"/>
        <v>9</v>
      </c>
    </row>
    <row r="12" spans="1:7" x14ac:dyDescent="0.25">
      <c r="A12" s="116" t="s">
        <v>114</v>
      </c>
      <c r="B12" s="19">
        <v>31</v>
      </c>
      <c r="C12" s="19">
        <v>11</v>
      </c>
      <c r="D12" s="19">
        <v>0</v>
      </c>
      <c r="E12" s="19">
        <v>2</v>
      </c>
      <c r="F12" s="30">
        <f t="shared" si="0"/>
        <v>44</v>
      </c>
    </row>
    <row r="13" spans="1:7" x14ac:dyDescent="0.25">
      <c r="A13" s="103" t="s">
        <v>108</v>
      </c>
      <c r="B13" s="117">
        <f>SUM(B14:B17)</f>
        <v>105</v>
      </c>
      <c r="C13" s="117">
        <f t="shared" ref="C13:E13" si="2">SUM(C14:C17)</f>
        <v>148</v>
      </c>
      <c r="D13" s="117">
        <f t="shared" si="2"/>
        <v>10</v>
      </c>
      <c r="E13" s="117">
        <f t="shared" si="2"/>
        <v>6</v>
      </c>
      <c r="F13" s="117">
        <f t="shared" si="0"/>
        <v>269</v>
      </c>
    </row>
    <row r="14" spans="1:7" x14ac:dyDescent="0.25">
      <c r="A14" s="116" t="s">
        <v>111</v>
      </c>
      <c r="B14" s="19">
        <v>60</v>
      </c>
      <c r="C14" s="19">
        <v>117</v>
      </c>
      <c r="D14" s="19">
        <v>8</v>
      </c>
      <c r="E14" s="19">
        <v>2</v>
      </c>
      <c r="F14" s="30">
        <f t="shared" si="0"/>
        <v>187</v>
      </c>
    </row>
    <row r="15" spans="1:7" x14ac:dyDescent="0.25">
      <c r="A15" s="116" t="s">
        <v>112</v>
      </c>
      <c r="B15" s="19">
        <v>23</v>
      </c>
      <c r="C15" s="19">
        <v>20</v>
      </c>
      <c r="D15" s="19">
        <v>2</v>
      </c>
      <c r="E15" s="19">
        <v>2</v>
      </c>
      <c r="F15" s="30">
        <f t="shared" si="0"/>
        <v>47</v>
      </c>
    </row>
    <row r="16" spans="1:7" x14ac:dyDescent="0.25">
      <c r="A16" s="116" t="s">
        <v>113</v>
      </c>
      <c r="B16" s="19">
        <v>3</v>
      </c>
      <c r="C16" s="19">
        <v>3</v>
      </c>
      <c r="D16" s="19">
        <v>0</v>
      </c>
      <c r="E16" s="19">
        <v>0</v>
      </c>
      <c r="F16" s="30">
        <f t="shared" si="0"/>
        <v>6</v>
      </c>
    </row>
    <row r="17" spans="1:6" x14ac:dyDescent="0.25">
      <c r="A17" s="116" t="s">
        <v>114</v>
      </c>
      <c r="B17" s="19">
        <v>19</v>
      </c>
      <c r="C17" s="19">
        <v>8</v>
      </c>
      <c r="D17" s="19">
        <v>0</v>
      </c>
      <c r="E17" s="19">
        <v>2</v>
      </c>
      <c r="F17" s="30">
        <f t="shared" si="0"/>
        <v>29</v>
      </c>
    </row>
    <row r="18" spans="1:6" ht="7.5" customHeight="1" x14ac:dyDescent="0.25"/>
    <row r="19" spans="1:6" x14ac:dyDescent="0.25">
      <c r="A19" s="115" t="s">
        <v>68</v>
      </c>
      <c r="B19" s="272"/>
      <c r="C19" s="272"/>
      <c r="D19" s="272"/>
      <c r="E19" s="272"/>
      <c r="F19" s="107">
        <v>1200000</v>
      </c>
    </row>
    <row r="20" spans="1:6" x14ac:dyDescent="0.25">
      <c r="A20" s="115" t="s">
        <v>95</v>
      </c>
      <c r="B20" s="275">
        <f>F19/(F13*1000)</f>
        <v>4.4609665427509295</v>
      </c>
      <c r="C20" s="275"/>
      <c r="D20" s="275"/>
      <c r="E20" s="275"/>
      <c r="F20" s="275"/>
    </row>
  </sheetData>
  <mergeCells count="3">
    <mergeCell ref="B3:F3"/>
    <mergeCell ref="B19:E19"/>
    <mergeCell ref="B20:F20"/>
  </mergeCells>
  <hyperlinks>
    <hyperlink ref="G1" location="Indice!A1" display="INDICE" xr:uid="{00000000-0004-0000-06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1"/>
  <sheetViews>
    <sheetView zoomScale="115" zoomScaleNormal="115" workbookViewId="0">
      <selection activeCell="A7" sqref="A7"/>
    </sheetView>
  </sheetViews>
  <sheetFormatPr defaultColWidth="11.42578125" defaultRowHeight="15" x14ac:dyDescent="0.25"/>
  <cols>
    <col min="1" max="1" width="25.42578125" customWidth="1"/>
  </cols>
  <sheetData>
    <row r="1" spans="1:7" x14ac:dyDescent="0.25">
      <c r="A1" s="11" t="s">
        <v>247</v>
      </c>
      <c r="B1" s="12"/>
      <c r="C1" s="12"/>
      <c r="D1" s="12"/>
      <c r="E1" s="12"/>
      <c r="F1" s="12"/>
      <c r="G1" s="7" t="s">
        <v>0</v>
      </c>
    </row>
    <row r="2" spans="1:7" x14ac:dyDescent="0.25">
      <c r="A2" s="12"/>
      <c r="B2" s="12"/>
      <c r="C2" s="12"/>
      <c r="D2" s="12"/>
      <c r="E2" s="12"/>
      <c r="F2" s="12"/>
    </row>
    <row r="3" spans="1:7" x14ac:dyDescent="0.25">
      <c r="A3" s="31"/>
      <c r="B3" s="276" t="s">
        <v>115</v>
      </c>
      <c r="C3" s="276"/>
      <c r="D3" s="276"/>
      <c r="E3" s="276"/>
      <c r="F3" s="276"/>
    </row>
    <row r="4" spans="1:7" x14ac:dyDescent="0.25">
      <c r="A4" s="33"/>
      <c r="B4" s="197" t="s">
        <v>70</v>
      </c>
      <c r="C4" s="105" t="s">
        <v>71</v>
      </c>
      <c r="D4" s="105" t="s">
        <v>72</v>
      </c>
      <c r="E4" s="105" t="s">
        <v>73</v>
      </c>
      <c r="F4" s="105" t="s">
        <v>74</v>
      </c>
    </row>
    <row r="5" spans="1:7" x14ac:dyDescent="0.25">
      <c r="A5" s="110" t="s">
        <v>116</v>
      </c>
      <c r="B5" s="18">
        <v>24</v>
      </c>
      <c r="C5" s="18">
        <v>23</v>
      </c>
      <c r="D5" s="18">
        <v>93</v>
      </c>
      <c r="E5" s="18">
        <v>51</v>
      </c>
      <c r="F5" s="20">
        <f>SUM(B5:E5)</f>
        <v>191</v>
      </c>
    </row>
    <row r="6" spans="1:7" x14ac:dyDescent="0.25">
      <c r="A6" s="103" t="s">
        <v>102</v>
      </c>
      <c r="B6" s="34">
        <v>1</v>
      </c>
      <c r="C6" s="18">
        <v>12</v>
      </c>
      <c r="D6" s="19" t="s">
        <v>58</v>
      </c>
      <c r="E6" s="18">
        <v>2</v>
      </c>
      <c r="F6" s="20">
        <f>SUM(B6:E6)</f>
        <v>15</v>
      </c>
    </row>
    <row r="7" spans="1:7" x14ac:dyDescent="0.25">
      <c r="A7" s="112" t="s">
        <v>117</v>
      </c>
      <c r="B7" s="19" t="s">
        <v>58</v>
      </c>
      <c r="C7" s="18">
        <v>10228</v>
      </c>
      <c r="D7" s="19" t="s">
        <v>58</v>
      </c>
      <c r="E7" s="18" t="s">
        <v>58</v>
      </c>
      <c r="F7" s="20">
        <f>SUM(B7:E7)</f>
        <v>10228</v>
      </c>
    </row>
    <row r="8" spans="1:7" x14ac:dyDescent="0.25">
      <c r="A8" s="103" t="s">
        <v>118</v>
      </c>
      <c r="B8" s="19" t="s">
        <v>58</v>
      </c>
      <c r="C8" s="18">
        <v>2629</v>
      </c>
      <c r="D8" s="19" t="s">
        <v>58</v>
      </c>
      <c r="E8" s="19" t="s">
        <v>58</v>
      </c>
      <c r="F8" s="20">
        <f>SUM(B8:E8)</f>
        <v>2629</v>
      </c>
    </row>
    <row r="10" spans="1:7" x14ac:dyDescent="0.25">
      <c r="A10" s="115" t="s">
        <v>68</v>
      </c>
      <c r="B10" s="122"/>
      <c r="C10" s="123"/>
      <c r="D10" s="122"/>
      <c r="E10" s="121">
        <v>69550.399999999994</v>
      </c>
    </row>
    <row r="11" spans="1:7" x14ac:dyDescent="0.25">
      <c r="A11" s="115" t="s">
        <v>95</v>
      </c>
      <c r="B11" s="277">
        <f>E10/F7</f>
        <v>6.8</v>
      </c>
      <c r="C11" s="277"/>
      <c r="D11" s="277"/>
      <c r="E11" s="277"/>
    </row>
  </sheetData>
  <mergeCells count="2">
    <mergeCell ref="B3:F3"/>
    <mergeCell ref="B11:E11"/>
  </mergeCells>
  <hyperlinks>
    <hyperlink ref="G1" location="Indice!A1" display="INDICE" xr:uid="{00000000-0004-0000-07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9"/>
  <sheetViews>
    <sheetView zoomScale="70" zoomScaleNormal="70" workbookViewId="0">
      <selection activeCell="A54" sqref="A54"/>
    </sheetView>
  </sheetViews>
  <sheetFormatPr defaultColWidth="11.42578125" defaultRowHeight="15" x14ac:dyDescent="0.25"/>
  <cols>
    <col min="1" max="1" width="43" bestFit="1" customWidth="1"/>
    <col min="2" max="2" width="18" customWidth="1"/>
    <col min="3" max="3" width="17.5703125" customWidth="1"/>
    <col min="4" max="4" width="18.7109375" customWidth="1"/>
    <col min="5" max="5" width="17.42578125" customWidth="1"/>
    <col min="6" max="6" width="16.5703125" customWidth="1"/>
    <col min="7" max="7" width="19.7109375" customWidth="1"/>
    <col min="8" max="8" width="14" customWidth="1"/>
    <col min="9" max="9" width="13.5703125" bestFit="1" customWidth="1"/>
    <col min="10" max="10" width="14.85546875" customWidth="1"/>
    <col min="11" max="11" width="15.85546875" customWidth="1"/>
    <col min="12" max="13" width="11.5703125" customWidth="1"/>
    <col min="14" max="14" width="18.28515625" customWidth="1"/>
    <col min="15" max="15" width="16.7109375" customWidth="1"/>
    <col min="16" max="16" width="12.7109375" customWidth="1"/>
    <col min="17" max="17" width="11.5703125" customWidth="1"/>
    <col min="18" max="18" width="17.7109375" customWidth="1"/>
  </cols>
  <sheetData>
    <row r="1" spans="1:8" x14ac:dyDescent="0.25">
      <c r="A1" s="11" t="s">
        <v>242</v>
      </c>
      <c r="B1" s="12"/>
      <c r="C1" s="12"/>
      <c r="D1" s="12"/>
      <c r="E1" s="12"/>
      <c r="F1" s="12"/>
      <c r="G1" s="7" t="s">
        <v>0</v>
      </c>
    </row>
    <row r="2" spans="1:8" x14ac:dyDescent="0.25">
      <c r="A2" s="12"/>
      <c r="B2" s="12"/>
      <c r="C2" s="12"/>
      <c r="D2" s="12"/>
      <c r="E2" s="12"/>
      <c r="F2" s="12"/>
    </row>
    <row r="3" spans="1:8" x14ac:dyDescent="0.25">
      <c r="A3" s="31"/>
      <c r="B3" s="32"/>
      <c r="C3" s="278" t="s">
        <v>119</v>
      </c>
      <c r="D3" s="278"/>
      <c r="E3" s="278"/>
      <c r="F3" s="278"/>
      <c r="G3" s="278"/>
    </row>
    <row r="4" spans="1:8" x14ac:dyDescent="0.25">
      <c r="A4" s="35"/>
      <c r="B4" s="36"/>
      <c r="C4" s="128" t="s">
        <v>120</v>
      </c>
      <c r="D4" s="128" t="s">
        <v>121</v>
      </c>
      <c r="E4" s="128" t="s">
        <v>122</v>
      </c>
      <c r="F4" s="128" t="s">
        <v>120</v>
      </c>
      <c r="G4" s="129" t="s">
        <v>74</v>
      </c>
    </row>
    <row r="5" spans="1:8" ht="15" customHeight="1" x14ac:dyDescent="0.25">
      <c r="A5" s="31"/>
      <c r="B5" s="32"/>
      <c r="C5" s="130" t="s">
        <v>123</v>
      </c>
      <c r="D5" s="130" t="s">
        <v>124</v>
      </c>
      <c r="E5" s="129" t="s">
        <v>125</v>
      </c>
      <c r="F5" s="129" t="s">
        <v>126</v>
      </c>
      <c r="G5" s="129"/>
    </row>
    <row r="6" spans="1:8" x14ac:dyDescent="0.25">
      <c r="A6" s="279" t="s">
        <v>127</v>
      </c>
      <c r="B6" s="279"/>
      <c r="C6" s="184">
        <f>+G18</f>
        <v>1303</v>
      </c>
      <c r="D6" s="186">
        <f>+O27</f>
        <v>1548</v>
      </c>
      <c r="E6" s="187">
        <v>380</v>
      </c>
      <c r="F6" s="187">
        <v>9</v>
      </c>
      <c r="G6" s="190">
        <f t="shared" ref="G6:G11" si="0">SUM(C6:F6)</f>
        <v>3240</v>
      </c>
      <c r="H6" t="s">
        <v>128</v>
      </c>
    </row>
    <row r="7" spans="1:8" x14ac:dyDescent="0.25">
      <c r="A7" s="124" t="s">
        <v>129</v>
      </c>
      <c r="B7" s="125"/>
      <c r="C7" s="184">
        <f t="shared" ref="C7:C11" si="1">+G19</f>
        <v>767</v>
      </c>
      <c r="D7" s="186">
        <f t="shared" ref="D7:D8" si="2">+O28</f>
        <v>452</v>
      </c>
      <c r="E7" s="187">
        <v>88</v>
      </c>
      <c r="F7" s="187">
        <v>5</v>
      </c>
      <c r="G7" s="190">
        <f t="shared" si="0"/>
        <v>1312</v>
      </c>
    </row>
    <row r="8" spans="1:8" x14ac:dyDescent="0.25">
      <c r="A8" s="279" t="s">
        <v>130</v>
      </c>
      <c r="B8" s="279"/>
      <c r="C8" s="184">
        <f t="shared" si="1"/>
        <v>30</v>
      </c>
      <c r="D8" s="186">
        <f t="shared" si="2"/>
        <v>18</v>
      </c>
      <c r="E8" s="187">
        <v>9</v>
      </c>
      <c r="F8" s="187">
        <v>3</v>
      </c>
      <c r="G8" s="190">
        <f t="shared" si="0"/>
        <v>60</v>
      </c>
    </row>
    <row r="9" spans="1:8" ht="14.25" customHeight="1" x14ac:dyDescent="0.25">
      <c r="A9" s="124" t="s">
        <v>131</v>
      </c>
      <c r="B9" s="125"/>
      <c r="C9" s="184">
        <f t="shared" si="1"/>
        <v>14123918.609999999</v>
      </c>
      <c r="D9" s="186">
        <f>+O30</f>
        <v>33551302.252200302</v>
      </c>
      <c r="E9" s="187">
        <v>5863910</v>
      </c>
      <c r="F9" s="188">
        <v>390171</v>
      </c>
      <c r="G9" s="190">
        <f t="shared" si="0"/>
        <v>53929301.862200305</v>
      </c>
    </row>
    <row r="10" spans="1:8" x14ac:dyDescent="0.25">
      <c r="A10" s="279" t="s">
        <v>132</v>
      </c>
      <c r="B10" s="279"/>
      <c r="C10" s="184">
        <f t="shared" si="1"/>
        <v>2229626</v>
      </c>
      <c r="D10" s="186">
        <f>+R32</f>
        <v>4030000</v>
      </c>
      <c r="E10" s="187">
        <v>631565</v>
      </c>
      <c r="F10" s="188">
        <v>93474</v>
      </c>
      <c r="G10" s="190">
        <f t="shared" si="0"/>
        <v>6984665</v>
      </c>
    </row>
    <row r="11" spans="1:8" x14ac:dyDescent="0.25">
      <c r="A11" s="280" t="s">
        <v>133</v>
      </c>
      <c r="B11" s="280"/>
      <c r="C11" s="184">
        <f t="shared" si="1"/>
        <v>1821925</v>
      </c>
      <c r="D11" s="186">
        <f>+R33</f>
        <v>3762623.4337269999</v>
      </c>
      <c r="E11" s="188">
        <v>593886.95184116205</v>
      </c>
      <c r="F11" s="189">
        <v>52580</v>
      </c>
      <c r="G11" s="190">
        <f t="shared" si="0"/>
        <v>6231015.3855681624</v>
      </c>
    </row>
    <row r="12" spans="1:8" x14ac:dyDescent="0.25">
      <c r="C12" s="183"/>
      <c r="D12" s="183"/>
      <c r="E12" s="183"/>
      <c r="F12" s="183"/>
      <c r="G12" s="183"/>
    </row>
    <row r="13" spans="1:8" ht="19.5" customHeight="1" x14ac:dyDescent="0.25">
      <c r="A13" s="281" t="s">
        <v>68</v>
      </c>
      <c r="B13" s="281"/>
      <c r="C13" s="131">
        <v>10475406</v>
      </c>
      <c r="D13" s="132">
        <v>22657264.68</v>
      </c>
      <c r="E13" s="132">
        <v>4157208.6628881302</v>
      </c>
      <c r="F13" s="131">
        <v>580322</v>
      </c>
      <c r="G13" s="131">
        <f>SUM(C13:F13)</f>
        <v>37870201.342888132</v>
      </c>
    </row>
    <row r="14" spans="1:8" ht="19.5" customHeight="1" x14ac:dyDescent="0.25">
      <c r="A14" s="279" t="s">
        <v>135</v>
      </c>
      <c r="B14" s="279"/>
      <c r="C14" s="131">
        <f>C13/C11</f>
        <v>5.7496362363983149</v>
      </c>
      <c r="D14" s="131">
        <f>D13/D11</f>
        <v>6.0216668181320623</v>
      </c>
      <c r="E14" s="133">
        <f>E13/E11</f>
        <v>6.9999999999999929</v>
      </c>
      <c r="F14" s="131">
        <f>F13/F11</f>
        <v>11.036934195511602</v>
      </c>
      <c r="G14" s="131">
        <f>G13/G11</f>
        <v>6.0776934415216521</v>
      </c>
    </row>
    <row r="16" spans="1:8" x14ac:dyDescent="0.25">
      <c r="C16" s="282" t="s">
        <v>136</v>
      </c>
      <c r="D16" s="282"/>
      <c r="E16" s="282"/>
      <c r="F16" s="282"/>
      <c r="G16" s="282"/>
    </row>
    <row r="17" spans="1:18" x14ac:dyDescent="0.25">
      <c r="C17" s="105" t="s">
        <v>70</v>
      </c>
      <c r="D17" s="105" t="s">
        <v>71</v>
      </c>
      <c r="E17" s="105" t="s">
        <v>72</v>
      </c>
      <c r="F17" s="105" t="s">
        <v>73</v>
      </c>
      <c r="G17" s="105" t="s">
        <v>36</v>
      </c>
    </row>
    <row r="18" spans="1:18" x14ac:dyDescent="0.25">
      <c r="A18" s="283" t="s">
        <v>127</v>
      </c>
      <c r="B18" s="283"/>
      <c r="C18" s="182">
        <v>441</v>
      </c>
      <c r="D18" s="183">
        <v>497</v>
      </c>
      <c r="E18" s="183">
        <v>15</v>
      </c>
      <c r="F18" s="183">
        <v>350</v>
      </c>
      <c r="G18" s="184">
        <f t="shared" ref="G18:G23" si="3">SUM(C18:F18)</f>
        <v>1303</v>
      </c>
    </row>
    <row r="19" spans="1:18" x14ac:dyDescent="0.25">
      <c r="A19" s="126" t="s">
        <v>129</v>
      </c>
      <c r="B19" s="127"/>
      <c r="C19" s="182">
        <v>318</v>
      </c>
      <c r="D19" s="183">
        <v>216</v>
      </c>
      <c r="E19" s="183">
        <v>1</v>
      </c>
      <c r="F19" s="183">
        <v>232</v>
      </c>
      <c r="G19" s="184">
        <f t="shared" si="3"/>
        <v>767</v>
      </c>
    </row>
    <row r="20" spans="1:18" x14ac:dyDescent="0.25">
      <c r="A20" s="283" t="s">
        <v>130</v>
      </c>
      <c r="B20" s="283"/>
      <c r="C20" s="182">
        <v>13</v>
      </c>
      <c r="D20" s="183">
        <v>9</v>
      </c>
      <c r="E20" s="183">
        <v>2</v>
      </c>
      <c r="F20" s="183">
        <v>6</v>
      </c>
      <c r="G20" s="184">
        <f t="shared" si="3"/>
        <v>30</v>
      </c>
    </row>
    <row r="21" spans="1:18" x14ac:dyDescent="0.25">
      <c r="A21" s="126" t="s">
        <v>131</v>
      </c>
      <c r="B21" s="126"/>
      <c r="C21" s="176">
        <v>8504166.4600000009</v>
      </c>
      <c r="D21" s="185">
        <v>3084378.77</v>
      </c>
      <c r="E21" s="185">
        <v>8</v>
      </c>
      <c r="F21" s="185">
        <v>2535365.38</v>
      </c>
      <c r="G21" s="184">
        <f t="shared" si="3"/>
        <v>14123918.609999999</v>
      </c>
    </row>
    <row r="22" spans="1:18" x14ac:dyDescent="0.25">
      <c r="A22" s="284" t="s">
        <v>132</v>
      </c>
      <c r="B22" s="284"/>
      <c r="C22" s="176">
        <v>1457971</v>
      </c>
      <c r="D22" s="185">
        <v>586382</v>
      </c>
      <c r="E22" s="185">
        <v>3142</v>
      </c>
      <c r="F22" s="185">
        <v>182131</v>
      </c>
      <c r="G22" s="184">
        <f t="shared" si="3"/>
        <v>2229626</v>
      </c>
    </row>
    <row r="23" spans="1:18" x14ac:dyDescent="0.25">
      <c r="A23" s="284" t="s">
        <v>133</v>
      </c>
      <c r="B23" s="284"/>
      <c r="C23" s="176">
        <v>1229023</v>
      </c>
      <c r="D23" s="185">
        <v>441428</v>
      </c>
      <c r="E23" s="185">
        <v>2726</v>
      </c>
      <c r="F23" s="185">
        <v>148748</v>
      </c>
      <c r="G23" s="184">
        <f t="shared" si="3"/>
        <v>1821925</v>
      </c>
    </row>
    <row r="25" spans="1:18" x14ac:dyDescent="0.25">
      <c r="C25" s="282" t="s">
        <v>137</v>
      </c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</row>
    <row r="26" spans="1:18" ht="15" customHeight="1" x14ac:dyDescent="0.25">
      <c r="C26" s="285" t="s">
        <v>70</v>
      </c>
      <c r="D26" s="285"/>
      <c r="E26" s="285"/>
      <c r="F26" s="285"/>
      <c r="G26" s="285" t="s">
        <v>71</v>
      </c>
      <c r="H26" s="285"/>
      <c r="I26" s="285"/>
      <c r="J26" s="285"/>
      <c r="K26" s="285" t="s">
        <v>73</v>
      </c>
      <c r="L26" s="285"/>
      <c r="M26" s="285"/>
      <c r="N26" s="285"/>
      <c r="O26" s="285" t="s">
        <v>36</v>
      </c>
      <c r="P26" s="285"/>
      <c r="Q26" s="285"/>
      <c r="R26" s="285"/>
    </row>
    <row r="27" spans="1:18" x14ac:dyDescent="0.25">
      <c r="A27" s="283" t="s">
        <v>127</v>
      </c>
      <c r="B27" s="283"/>
      <c r="C27" s="286">
        <v>466</v>
      </c>
      <c r="D27" s="287"/>
      <c r="E27" s="287"/>
      <c r="F27" s="287"/>
      <c r="G27" s="286">
        <v>455</v>
      </c>
      <c r="H27" s="287"/>
      <c r="I27" s="287"/>
      <c r="J27" s="287"/>
      <c r="K27" s="286">
        <v>627</v>
      </c>
      <c r="L27" s="287"/>
      <c r="M27" s="287"/>
      <c r="N27" s="287"/>
      <c r="O27" s="286">
        <f>SUM(C27:N27)</f>
        <v>1548</v>
      </c>
      <c r="P27" s="287"/>
      <c r="Q27" s="287"/>
      <c r="R27" s="287"/>
    </row>
    <row r="28" spans="1:18" x14ac:dyDescent="0.25">
      <c r="A28" s="126" t="s">
        <v>129</v>
      </c>
      <c r="B28" s="127"/>
      <c r="C28" s="286">
        <v>192</v>
      </c>
      <c r="D28" s="287"/>
      <c r="E28" s="287"/>
      <c r="F28" s="287"/>
      <c r="G28" s="286">
        <v>38</v>
      </c>
      <c r="H28" s="287"/>
      <c r="I28" s="287"/>
      <c r="J28" s="287"/>
      <c r="K28" s="286">
        <v>222</v>
      </c>
      <c r="L28" s="287"/>
      <c r="M28" s="287"/>
      <c r="N28" s="287"/>
      <c r="O28" s="286">
        <f t="shared" ref="O28:O30" si="4">SUM(C28:N28)</f>
        <v>452</v>
      </c>
      <c r="P28" s="287"/>
      <c r="Q28" s="287"/>
      <c r="R28" s="287"/>
    </row>
    <row r="29" spans="1:18" x14ac:dyDescent="0.25">
      <c r="A29" s="283" t="s">
        <v>130</v>
      </c>
      <c r="B29" s="283"/>
      <c r="C29" s="286">
        <v>8</v>
      </c>
      <c r="D29" s="287"/>
      <c r="E29" s="287"/>
      <c r="F29" s="287"/>
      <c r="G29" s="286">
        <v>6</v>
      </c>
      <c r="H29" s="287"/>
      <c r="I29" s="287"/>
      <c r="J29" s="287"/>
      <c r="K29" s="286">
        <v>4</v>
      </c>
      <c r="L29" s="287"/>
      <c r="M29" s="287"/>
      <c r="N29" s="287"/>
      <c r="O29" s="286">
        <f t="shared" si="4"/>
        <v>18</v>
      </c>
      <c r="P29" s="287"/>
      <c r="Q29" s="287"/>
      <c r="R29" s="287"/>
    </row>
    <row r="30" spans="1:18" x14ac:dyDescent="0.25">
      <c r="A30" s="283" t="s">
        <v>131</v>
      </c>
      <c r="B30" s="283"/>
      <c r="C30" s="286">
        <v>26673977.077390302</v>
      </c>
      <c r="D30" s="287"/>
      <c r="E30" s="287"/>
      <c r="F30" s="287"/>
      <c r="G30" s="286">
        <v>1636893.7539299999</v>
      </c>
      <c r="H30" s="287"/>
      <c r="I30" s="287"/>
      <c r="J30" s="287"/>
      <c r="K30" s="286">
        <v>5240431.4208800001</v>
      </c>
      <c r="L30" s="287"/>
      <c r="M30" s="287"/>
      <c r="N30" s="287"/>
      <c r="O30" s="286">
        <f t="shared" si="4"/>
        <v>33551302.252200302</v>
      </c>
      <c r="P30" s="287"/>
      <c r="Q30" s="287"/>
      <c r="R30" s="287"/>
    </row>
    <row r="31" spans="1:18" ht="25.5" x14ac:dyDescent="0.25">
      <c r="A31" s="136" t="s">
        <v>138</v>
      </c>
      <c r="B31" s="134"/>
      <c r="C31" s="135" t="s">
        <v>139</v>
      </c>
      <c r="D31" s="135" t="s">
        <v>140</v>
      </c>
      <c r="E31" s="135" t="s">
        <v>141</v>
      </c>
      <c r="F31" s="135" t="s">
        <v>36</v>
      </c>
      <c r="G31" s="135" t="s">
        <v>139</v>
      </c>
      <c r="H31" s="135" t="s">
        <v>140</v>
      </c>
      <c r="I31" s="135" t="s">
        <v>141</v>
      </c>
      <c r="J31" s="135" t="s">
        <v>36</v>
      </c>
      <c r="K31" s="135" t="s">
        <v>139</v>
      </c>
      <c r="L31" s="135" t="s">
        <v>140</v>
      </c>
      <c r="M31" s="135" t="s">
        <v>141</v>
      </c>
      <c r="N31" s="135" t="s">
        <v>36</v>
      </c>
      <c r="O31" s="135" t="s">
        <v>139</v>
      </c>
      <c r="P31" s="135" t="s">
        <v>140</v>
      </c>
      <c r="Q31" s="135" t="s">
        <v>141</v>
      </c>
      <c r="R31" s="135" t="s">
        <v>36</v>
      </c>
    </row>
    <row r="32" spans="1:18" x14ac:dyDescent="0.25">
      <c r="A32" s="284" t="s">
        <v>132</v>
      </c>
      <c r="B32" s="284"/>
      <c r="C32" s="174">
        <v>3172770</v>
      </c>
      <c r="D32" s="174"/>
      <c r="E32" s="174">
        <v>8230</v>
      </c>
      <c r="F32" s="175">
        <f>SUM(C32:E32)</f>
        <v>3181000</v>
      </c>
      <c r="G32" s="174">
        <v>220236</v>
      </c>
      <c r="H32" s="174"/>
      <c r="I32" s="174">
        <v>7764</v>
      </c>
      <c r="J32" s="175">
        <f>SUM(G32:I32)</f>
        <v>228000</v>
      </c>
      <c r="K32" s="174">
        <v>621000</v>
      </c>
      <c r="L32" s="174"/>
      <c r="M32" s="174"/>
      <c r="N32" s="175">
        <f>SUM(K32:M32)</f>
        <v>621000</v>
      </c>
      <c r="O32" s="174">
        <f t="shared" ref="O32:Q33" si="5">C32+G32+K32</f>
        <v>4014006</v>
      </c>
      <c r="P32" s="174">
        <f t="shared" si="5"/>
        <v>0</v>
      </c>
      <c r="Q32" s="174">
        <f t="shared" si="5"/>
        <v>15994</v>
      </c>
      <c r="R32" s="175">
        <f>SUM(O32:Q32)</f>
        <v>4030000</v>
      </c>
    </row>
    <row r="33" spans="1:18" x14ac:dyDescent="0.25">
      <c r="A33" s="126" t="s">
        <v>133</v>
      </c>
      <c r="B33" s="126"/>
      <c r="C33" s="174">
        <v>2988471.3435269999</v>
      </c>
      <c r="D33" s="174"/>
      <c r="E33" s="174">
        <v>5164</v>
      </c>
      <c r="F33" s="175">
        <f>SUM(C33:E33)</f>
        <v>2993635.3435269999</v>
      </c>
      <c r="G33" s="174">
        <v>174554.8</v>
      </c>
      <c r="H33" s="174"/>
      <c r="I33" s="174">
        <v>5620.7710000000006</v>
      </c>
      <c r="J33" s="175">
        <f>SUM(G33:I33)</f>
        <v>180175.571</v>
      </c>
      <c r="K33" s="174">
        <v>588812.51919999998</v>
      </c>
      <c r="L33" s="174"/>
      <c r="M33" s="174"/>
      <c r="N33" s="175">
        <f>SUM(K33:M33)</f>
        <v>588812.51919999998</v>
      </c>
      <c r="O33" s="174">
        <f t="shared" si="5"/>
        <v>3751838.6627269997</v>
      </c>
      <c r="P33" s="174">
        <f t="shared" si="5"/>
        <v>0</v>
      </c>
      <c r="Q33" s="174">
        <f t="shared" si="5"/>
        <v>10784.771000000001</v>
      </c>
      <c r="R33" s="175">
        <f>SUM(O33:Q33)</f>
        <v>3762623.4337269999</v>
      </c>
    </row>
    <row r="36" spans="1:18" x14ac:dyDescent="0.25">
      <c r="C36" s="288" t="s">
        <v>142</v>
      </c>
      <c r="D36" s="288"/>
      <c r="E36" s="288"/>
    </row>
    <row r="37" spans="1:18" x14ac:dyDescent="0.25">
      <c r="C37" s="105" t="s">
        <v>143</v>
      </c>
      <c r="D37" s="105" t="s">
        <v>144</v>
      </c>
      <c r="E37" s="105" t="s">
        <v>36</v>
      </c>
    </row>
    <row r="38" spans="1:18" x14ac:dyDescent="0.25">
      <c r="A38" s="284" t="s">
        <v>132</v>
      </c>
      <c r="B38" s="284"/>
      <c r="C38" s="176">
        <v>90442</v>
      </c>
      <c r="D38" s="176">
        <v>3032</v>
      </c>
      <c r="E38" s="176">
        <f>SUM(C38:D38)</f>
        <v>93474</v>
      </c>
    </row>
    <row r="39" spans="1:18" x14ac:dyDescent="0.25">
      <c r="A39" s="284" t="s">
        <v>133</v>
      </c>
      <c r="B39" s="284"/>
      <c r="C39" s="176">
        <v>48036.5</v>
      </c>
      <c r="D39" s="176">
        <v>4543.5</v>
      </c>
      <c r="E39" s="176">
        <f>SUM(C39:D39)</f>
        <v>52580</v>
      </c>
    </row>
  </sheetData>
  <mergeCells count="40">
    <mergeCell ref="A32:B32"/>
    <mergeCell ref="C36:E36"/>
    <mergeCell ref="A38:B38"/>
    <mergeCell ref="A39:B39"/>
    <mergeCell ref="A30:B30"/>
    <mergeCell ref="C30:F30"/>
    <mergeCell ref="G30:J30"/>
    <mergeCell ref="K30:N30"/>
    <mergeCell ref="O30:R30"/>
    <mergeCell ref="C28:F28"/>
    <mergeCell ref="G28:J28"/>
    <mergeCell ref="K28:N28"/>
    <mergeCell ref="O28:R28"/>
    <mergeCell ref="A29:B29"/>
    <mergeCell ref="C29:F29"/>
    <mergeCell ref="G29:J29"/>
    <mergeCell ref="K29:N29"/>
    <mergeCell ref="O29:R29"/>
    <mergeCell ref="A27:B27"/>
    <mergeCell ref="C27:F27"/>
    <mergeCell ref="G27:J27"/>
    <mergeCell ref="K27:N27"/>
    <mergeCell ref="O27:R27"/>
    <mergeCell ref="A22:B22"/>
    <mergeCell ref="A23:B23"/>
    <mergeCell ref="C25:R25"/>
    <mergeCell ref="C26:F26"/>
    <mergeCell ref="G26:J26"/>
    <mergeCell ref="K26:N26"/>
    <mergeCell ref="O26:R26"/>
    <mergeCell ref="A13:B13"/>
    <mergeCell ref="A14:B14"/>
    <mergeCell ref="C16:G16"/>
    <mergeCell ref="A18:B18"/>
    <mergeCell ref="A20:B20"/>
    <mergeCell ref="C3:G3"/>
    <mergeCell ref="A6:B6"/>
    <mergeCell ref="A8:B8"/>
    <mergeCell ref="A10:B10"/>
    <mergeCell ref="A11:B11"/>
  </mergeCells>
  <hyperlinks>
    <hyperlink ref="G1" location="Indice!A1" display="INDICE" xr:uid="{00000000-0004-0000-08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Follas de cálculo</vt:lpstr>
      </vt:variant>
      <vt:variant>
        <vt:i4>21</vt:i4>
      </vt:variant>
    </vt:vector>
  </HeadingPairs>
  <TitlesOfParts>
    <vt:vector size="21" baseType="lpstr">
      <vt:lpstr>Indice</vt:lpstr>
      <vt:lpstr>V.E.Estimado</vt:lpstr>
      <vt:lpstr>Viños</vt:lpstr>
      <vt:lpstr>Augardentes e licores</vt:lpstr>
      <vt:lpstr>Pataca</vt:lpstr>
      <vt:lpstr>Tenreira</vt:lpstr>
      <vt:lpstr>Vaca e Boi</vt:lpstr>
      <vt:lpstr>Lacón</vt:lpstr>
      <vt:lpstr>Queixos</vt:lpstr>
      <vt:lpstr>Mel</vt:lpstr>
      <vt:lpstr>Agricultura ecolóxica</vt:lpstr>
      <vt:lpstr>Pan</vt:lpstr>
      <vt:lpstr>Faba de Lourenzá</vt:lpstr>
      <vt:lpstr>Grelos de Galicia</vt:lpstr>
      <vt:lpstr>Castaña de Galicia</vt:lpstr>
      <vt:lpstr>Pemento de Herbón</vt:lpstr>
      <vt:lpstr>Pemento do Couto</vt:lpstr>
      <vt:lpstr>Pemento da Arnoia</vt:lpstr>
      <vt:lpstr>Pemento Mougán</vt:lpstr>
      <vt:lpstr>Pemento de Oímbra</vt:lpstr>
      <vt:lpstr>Tarta de Santiago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XESUS</dc:creator>
  <cp:lastModifiedBy>OGR</cp:lastModifiedBy>
  <cp:revision>2</cp:revision>
  <cp:lastPrinted>2018-03-05T18:37:18Z</cp:lastPrinted>
  <dcterms:created xsi:type="dcterms:W3CDTF">2017-12-02T17:40:51Z</dcterms:created>
  <dcterms:modified xsi:type="dcterms:W3CDTF">2024-12-03T11:27:46Z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