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gpri\Desktop\2025\"/>
    </mc:Choice>
  </mc:AlternateContent>
  <xr:revisionPtr revIDLastSave="0" documentId="8_{20500254-834D-46AF-B7C5-A735B6725E78}" xr6:coauthVersionLast="36" xr6:coauthVersionMax="36" xr10:uidLastSave="{00000000-0000-0000-0000-000000000000}"/>
  <bookViews>
    <workbookView xWindow="0" yWindow="0" windowWidth="15336" windowHeight="1020" activeTab="2" xr2:uid="{00000000-000D-0000-FFFF-FFFF00000000}"/>
  </bookViews>
  <sheets>
    <sheet name="Indice" sheetId="1" r:id="rId1"/>
    <sheet name="V.E.Estimado" sheetId="2" r:id="rId2"/>
    <sheet name="Viños" sheetId="3" r:id="rId3"/>
    <sheet name="Augardentes e licores" sheetId="4" r:id="rId4"/>
    <sheet name="Pataca" sheetId="5" r:id="rId5"/>
    <sheet name="Tenreira" sheetId="6" r:id="rId6"/>
    <sheet name="Vaca e Boi" sheetId="7" r:id="rId7"/>
    <sheet name="Lacón" sheetId="8" r:id="rId8"/>
    <sheet name="Queixos" sheetId="9" r:id="rId9"/>
    <sheet name="Mel" sheetId="10" r:id="rId10"/>
    <sheet name="Agricultura ecolóxica" sheetId="11" r:id="rId11"/>
    <sheet name="Pan" sheetId="12" r:id="rId12"/>
    <sheet name="Faba de Lourenzá" sheetId="13" r:id="rId13"/>
    <sheet name="Grelos de Galicia" sheetId="14" r:id="rId14"/>
    <sheet name="Castaña de Galicia" sheetId="15" r:id="rId15"/>
    <sheet name="Pemento de Herbón" sheetId="16" r:id="rId16"/>
    <sheet name="Pemento do Couto" sheetId="17" r:id="rId17"/>
    <sheet name="Pemento da Arnoia" sheetId="18" r:id="rId18"/>
    <sheet name="Pemento Mougán" sheetId="19" r:id="rId19"/>
    <sheet name="Pemento de Oímbra" sheetId="20" r:id="rId20"/>
    <sheet name="Tarta de Santiago" sheetId="21" r:id="rId2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9" i="3" l="1"/>
  <c r="L23" i="3" l="1"/>
  <c r="L15" i="3"/>
  <c r="L11" i="3"/>
  <c r="H15" i="3"/>
  <c r="H11" i="3"/>
  <c r="G19" i="3" l="1"/>
  <c r="G23" i="3" s="1"/>
  <c r="G15" i="3"/>
  <c r="G11" i="3"/>
  <c r="G6" i="15"/>
  <c r="G7" i="15"/>
  <c r="G12" i="15" s="1"/>
  <c r="G8" i="15"/>
  <c r="G13" i="15" s="1"/>
  <c r="C8" i="7" l="1"/>
  <c r="D8" i="7"/>
  <c r="E8" i="7"/>
  <c r="C13" i="7"/>
  <c r="D13" i="7"/>
  <c r="E13" i="7"/>
  <c r="B8" i="7"/>
  <c r="G5" i="15" l="1"/>
  <c r="O28" i="9" l="1"/>
  <c r="D7" i="9" s="1"/>
  <c r="O29" i="9"/>
  <c r="D8" i="9" s="1"/>
  <c r="O30" i="9"/>
  <c r="D9" i="9" s="1"/>
  <c r="O27" i="9"/>
  <c r="D6" i="9" s="1"/>
  <c r="G6" i="4" l="1"/>
  <c r="G7" i="4"/>
  <c r="G5" i="4"/>
  <c r="C15" i="3"/>
  <c r="C11" i="3"/>
  <c r="D11" i="3"/>
  <c r="E11" i="3"/>
  <c r="F11" i="3"/>
  <c r="I11" i="3"/>
  <c r="J11" i="3"/>
  <c r="K11" i="3"/>
  <c r="D15" i="3"/>
  <c r="E15" i="3"/>
  <c r="F15" i="3"/>
  <c r="I15" i="3"/>
  <c r="J15" i="3"/>
  <c r="K15" i="3"/>
  <c r="C44" i="2" l="1"/>
  <c r="C43" i="2"/>
  <c r="G7" i="16" l="1"/>
  <c r="G6" i="16"/>
  <c r="C9" i="21" l="1"/>
  <c r="G12" i="20"/>
  <c r="G15" i="20" s="1"/>
  <c r="G11" i="20"/>
  <c r="G10" i="20"/>
  <c r="G9" i="20"/>
  <c r="G8" i="20"/>
  <c r="G7" i="20"/>
  <c r="G6" i="20"/>
  <c r="G5" i="20"/>
  <c r="G12" i="19"/>
  <c r="G15" i="19" s="1"/>
  <c r="G11" i="19"/>
  <c r="G10" i="19"/>
  <c r="G9" i="19"/>
  <c r="G8" i="19"/>
  <c r="G7" i="19"/>
  <c r="G6" i="19"/>
  <c r="G5" i="19"/>
  <c r="G12" i="18"/>
  <c r="G15" i="18" s="1"/>
  <c r="G11" i="18"/>
  <c r="G10" i="18"/>
  <c r="G9" i="18"/>
  <c r="G8" i="18"/>
  <c r="G7" i="18"/>
  <c r="G6" i="18"/>
  <c r="G5" i="18"/>
  <c r="G12" i="17"/>
  <c r="G15" i="17" s="1"/>
  <c r="G11" i="17"/>
  <c r="G10" i="17"/>
  <c r="G9" i="17"/>
  <c r="G8" i="17"/>
  <c r="G7" i="17"/>
  <c r="G6" i="17"/>
  <c r="G5" i="17"/>
  <c r="G12" i="16"/>
  <c r="G15" i="16" s="1"/>
  <c r="G11" i="16"/>
  <c r="G10" i="16"/>
  <c r="G9" i="16"/>
  <c r="G8" i="16"/>
  <c r="G5" i="16"/>
  <c r="F14" i="14"/>
  <c r="E14" i="14"/>
  <c r="C14" i="14"/>
  <c r="G13" i="14"/>
  <c r="G11" i="14"/>
  <c r="G10" i="14"/>
  <c r="G9" i="14"/>
  <c r="G8" i="14"/>
  <c r="G7" i="14"/>
  <c r="G6" i="14"/>
  <c r="G5" i="14"/>
  <c r="F11" i="13"/>
  <c r="F14" i="13" s="1"/>
  <c r="F10" i="13"/>
  <c r="F9" i="13"/>
  <c r="F8" i="13"/>
  <c r="F7" i="13"/>
  <c r="F6" i="13"/>
  <c r="F5" i="13"/>
  <c r="C9" i="12"/>
  <c r="H63" i="11"/>
  <c r="G63" i="11"/>
  <c r="F63" i="11"/>
  <c r="E63" i="11"/>
  <c r="D63" i="11"/>
  <c r="C63" i="11"/>
  <c r="B63" i="11"/>
  <c r="I62" i="11"/>
  <c r="I61" i="11"/>
  <c r="I60" i="11"/>
  <c r="I59" i="11"/>
  <c r="L52" i="11"/>
  <c r="K52" i="11"/>
  <c r="J52" i="11"/>
  <c r="I52" i="11"/>
  <c r="H52" i="11"/>
  <c r="G52" i="11"/>
  <c r="F52" i="11"/>
  <c r="E52" i="11"/>
  <c r="D52" i="11"/>
  <c r="C52" i="11"/>
  <c r="B52" i="11"/>
  <c r="M51" i="11"/>
  <c r="M50" i="11"/>
  <c r="M49" i="11"/>
  <c r="M48" i="11"/>
  <c r="L44" i="11"/>
  <c r="J44" i="11"/>
  <c r="I44" i="11"/>
  <c r="H44" i="11"/>
  <c r="G44" i="11"/>
  <c r="F44" i="11"/>
  <c r="E44" i="11"/>
  <c r="D44" i="11"/>
  <c r="C44" i="11"/>
  <c r="B44" i="11"/>
  <c r="L35" i="11"/>
  <c r="K35" i="11"/>
  <c r="J35" i="11"/>
  <c r="I35" i="11"/>
  <c r="H35" i="11"/>
  <c r="G35" i="11"/>
  <c r="F35" i="11"/>
  <c r="E35" i="11"/>
  <c r="D35" i="11"/>
  <c r="C35" i="11"/>
  <c r="B35" i="11"/>
  <c r="M34" i="11"/>
  <c r="M33" i="11"/>
  <c r="M32" i="11"/>
  <c r="M31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O25" i="11"/>
  <c r="O24" i="11"/>
  <c r="O23" i="11"/>
  <c r="O22" i="11"/>
  <c r="G14" i="11"/>
  <c r="F14" i="11"/>
  <c r="E14" i="11"/>
  <c r="D14" i="11"/>
  <c r="H13" i="11"/>
  <c r="H12" i="11"/>
  <c r="H11" i="11"/>
  <c r="G10" i="11"/>
  <c r="F10" i="11"/>
  <c r="E10" i="11"/>
  <c r="D10" i="11"/>
  <c r="H9" i="11"/>
  <c r="H8" i="11"/>
  <c r="H7" i="11"/>
  <c r="H6" i="11"/>
  <c r="H5" i="11"/>
  <c r="G9" i="10"/>
  <c r="G12" i="10" s="1"/>
  <c r="G8" i="10"/>
  <c r="G7" i="10"/>
  <c r="G6" i="10"/>
  <c r="G5" i="10"/>
  <c r="E39" i="9"/>
  <c r="E38" i="9"/>
  <c r="Q33" i="9"/>
  <c r="P33" i="9"/>
  <c r="O33" i="9"/>
  <c r="N33" i="9"/>
  <c r="J33" i="9"/>
  <c r="F33" i="9"/>
  <c r="Q32" i="9"/>
  <c r="P32" i="9"/>
  <c r="O32" i="9"/>
  <c r="N32" i="9"/>
  <c r="J32" i="9"/>
  <c r="F32" i="9"/>
  <c r="G23" i="9"/>
  <c r="C11" i="9" s="1"/>
  <c r="C14" i="9" s="1"/>
  <c r="G22" i="9"/>
  <c r="C10" i="9" s="1"/>
  <c r="G21" i="9"/>
  <c r="C9" i="9" s="1"/>
  <c r="G9" i="9" s="1"/>
  <c r="G20" i="9"/>
  <c r="C8" i="9" s="1"/>
  <c r="G8" i="9" s="1"/>
  <c r="G19" i="9"/>
  <c r="C7" i="9" s="1"/>
  <c r="G7" i="9" s="1"/>
  <c r="G18" i="9"/>
  <c r="C6" i="9" s="1"/>
  <c r="G6" i="9" s="1"/>
  <c r="F14" i="9"/>
  <c r="E14" i="9"/>
  <c r="G13" i="9"/>
  <c r="F8" i="8"/>
  <c r="F7" i="8"/>
  <c r="B11" i="8" s="1"/>
  <c r="F6" i="8"/>
  <c r="F5" i="8"/>
  <c r="F17" i="7"/>
  <c r="F16" i="7"/>
  <c r="F15" i="7"/>
  <c r="F14" i="7"/>
  <c r="B13" i="7"/>
  <c r="F12" i="7"/>
  <c r="F11" i="7"/>
  <c r="F10" i="7"/>
  <c r="F9" i="7"/>
  <c r="F7" i="7"/>
  <c r="F6" i="7"/>
  <c r="F5" i="7"/>
  <c r="G18" i="6"/>
  <c r="G17" i="6"/>
  <c r="G16" i="6"/>
  <c r="F15" i="6"/>
  <c r="E15" i="6"/>
  <c r="D15" i="6"/>
  <c r="C15" i="6"/>
  <c r="G14" i="6"/>
  <c r="G13" i="6"/>
  <c r="G12" i="6"/>
  <c r="F11" i="6"/>
  <c r="E11" i="6"/>
  <c r="D11" i="6"/>
  <c r="C11" i="6"/>
  <c r="G10" i="6"/>
  <c r="G9" i="6"/>
  <c r="G8" i="6"/>
  <c r="G7" i="6"/>
  <c r="G6" i="6"/>
  <c r="G5" i="6"/>
  <c r="G13" i="5"/>
  <c r="G16" i="5" s="1"/>
  <c r="G12" i="5"/>
  <c r="G11" i="5"/>
  <c r="G10" i="5"/>
  <c r="G9" i="5"/>
  <c r="G8" i="5"/>
  <c r="G7" i="5"/>
  <c r="G6" i="5"/>
  <c r="G5" i="5"/>
  <c r="G17" i="4"/>
  <c r="C19" i="2" s="1"/>
  <c r="G16" i="4"/>
  <c r="C18" i="2" s="1"/>
  <c r="G15" i="4"/>
  <c r="G14" i="4"/>
  <c r="C16" i="2" s="1"/>
  <c r="F13" i="4"/>
  <c r="E13" i="4"/>
  <c r="D13" i="4"/>
  <c r="C13" i="4"/>
  <c r="G11" i="4"/>
  <c r="G10" i="4"/>
  <c r="G9" i="4"/>
  <c r="G8" i="4"/>
  <c r="K19" i="3"/>
  <c r="K23" i="3" s="1"/>
  <c r="J19" i="3"/>
  <c r="J23" i="3" s="1"/>
  <c r="I19" i="3"/>
  <c r="I23" i="3" s="1"/>
  <c r="H19" i="3"/>
  <c r="H23" i="3" s="1"/>
  <c r="F19" i="3"/>
  <c r="F23" i="3" s="1"/>
  <c r="E19" i="3"/>
  <c r="E23" i="3" s="1"/>
  <c r="D19" i="3"/>
  <c r="D23" i="3" s="1"/>
  <c r="C19" i="3"/>
  <c r="C23" i="3" s="1"/>
  <c r="C48" i="2"/>
  <c r="C47" i="2"/>
  <c r="C42" i="2"/>
  <c r="C41" i="2"/>
  <c r="C40" i="2"/>
  <c r="C39" i="2"/>
  <c r="C38" i="2"/>
  <c r="C37" i="2"/>
  <c r="C36" i="2"/>
  <c r="C34" i="2"/>
  <c r="C31" i="2"/>
  <c r="C30" i="2"/>
  <c r="C29" i="2"/>
  <c r="C28" i="2"/>
  <c r="C27" i="2"/>
  <c r="C24" i="2"/>
  <c r="C23" i="2"/>
  <c r="C22" i="2"/>
  <c r="C13" i="2"/>
  <c r="C12" i="2"/>
  <c r="C11" i="2"/>
  <c r="C10" i="2"/>
  <c r="C9" i="2"/>
  <c r="C8" i="2"/>
  <c r="C7" i="2"/>
  <c r="C6" i="2"/>
  <c r="C5" i="2"/>
  <c r="F8" i="7" l="1"/>
  <c r="I63" i="11"/>
  <c r="C49" i="2"/>
  <c r="G9" i="21"/>
  <c r="G12" i="21" s="1"/>
  <c r="C12" i="21"/>
  <c r="G14" i="14"/>
  <c r="G17" i="14" s="1"/>
  <c r="R32" i="9"/>
  <c r="D10" i="9" s="1"/>
  <c r="G10" i="9" s="1"/>
  <c r="G15" i="6"/>
  <c r="C21" i="6" s="1"/>
  <c r="C25" i="2"/>
  <c r="F13" i="7"/>
  <c r="B20" i="7" s="1"/>
  <c r="H15" i="4"/>
  <c r="H14" i="11"/>
  <c r="G11" i="6"/>
  <c r="R33" i="9"/>
  <c r="D11" i="9" s="1"/>
  <c r="H10" i="11"/>
  <c r="O26" i="11"/>
  <c r="M52" i="11"/>
  <c r="G13" i="4"/>
  <c r="H14" i="4"/>
  <c r="C14" i="2"/>
  <c r="C32" i="2"/>
  <c r="M35" i="11"/>
  <c r="C45" i="2"/>
  <c r="C17" i="2"/>
  <c r="C20" i="2" s="1"/>
  <c r="H16" i="4"/>
  <c r="H17" i="4"/>
  <c r="D14" i="9" l="1"/>
  <c r="G11" i="9"/>
  <c r="G14" i="9" s="1"/>
  <c r="C5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L19" authorId="0" shapeId="0" xr:uid="{00000000-0006-0000-0A00-000001000000}">
      <text>
        <r>
          <rPr>
            <b/>
            <sz val="9"/>
            <color rgb="FF000000"/>
            <rFont val="Tahoma"/>
            <family val="2"/>
          </rPr>
          <t xml:space="preserve">Oscar G.:
</t>
        </r>
        <r>
          <rPr>
            <sz val="9"/>
            <color rgb="FF000000"/>
            <rFont val="Tahoma"/>
            <family val="2"/>
          </rPr>
          <t>1.8 barbechos</t>
        </r>
      </text>
    </comment>
  </commentList>
</comments>
</file>

<file path=xl/sharedStrings.xml><?xml version="1.0" encoding="utf-8"?>
<sst xmlns="http://schemas.openxmlformats.org/spreadsheetml/2006/main" count="765" uniqueCount="258">
  <si>
    <t>INDICE</t>
  </si>
  <si>
    <t>Viños, aguardentes e licores tradicionais</t>
  </si>
  <si>
    <t>Viños</t>
  </si>
  <si>
    <t>Aguardentes e licores</t>
  </si>
  <si>
    <t>Produtos cárnicos</t>
  </si>
  <si>
    <t>IXP Ternera Gallega</t>
  </si>
  <si>
    <t>IXP Lacón Gallego</t>
  </si>
  <si>
    <t>Vaca Gallega / Buey Gallego</t>
  </si>
  <si>
    <t>Queixos e mel</t>
  </si>
  <si>
    <t>Queixos</t>
  </si>
  <si>
    <t>IXP Mel de Galicia</t>
  </si>
  <si>
    <t>Agricultura ecolóxica</t>
  </si>
  <si>
    <t>CR Agricultura Ecolóxica de Galicia</t>
  </si>
  <si>
    <t>Produos de orixe vexetal</t>
  </si>
  <si>
    <t>IXP Pataca</t>
  </si>
  <si>
    <t>IXP Faba de Lourenzá</t>
  </si>
  <si>
    <t>IXP Grelos de Galicia</t>
  </si>
  <si>
    <t>IXP Castaña de Galicia</t>
  </si>
  <si>
    <t>DOP Pemento de Herbón</t>
  </si>
  <si>
    <t>IXP Pemento do Couto</t>
  </si>
  <si>
    <t>IXP Pemento Arnoia</t>
  </si>
  <si>
    <t>IXP Pemento de Mougán</t>
  </si>
  <si>
    <t>IXP Pemento de Oímbra</t>
  </si>
  <si>
    <t>Panadería e repostería</t>
  </si>
  <si>
    <t>IXP Tarta de Santiago</t>
  </si>
  <si>
    <t>IXP Pan de Cea</t>
  </si>
  <si>
    <t>€</t>
  </si>
  <si>
    <t>D.O. Ribeiro</t>
  </si>
  <si>
    <t>D.O.  Valdeorras</t>
  </si>
  <si>
    <t>D.O. Rías Baixas</t>
  </si>
  <si>
    <t>D.O. Monterrei</t>
  </si>
  <si>
    <t>D.O. Ribeira Sacra</t>
  </si>
  <si>
    <t>Barbanza e Iria</t>
  </si>
  <si>
    <t>Betanzos</t>
  </si>
  <si>
    <t>Val do Miño-Ourense</t>
  </si>
  <si>
    <t>Ribeiras do Morrazo</t>
  </si>
  <si>
    <t>Total</t>
  </si>
  <si>
    <t>Augardentes e Licores Tradicionais de Galicia (I.X.P)</t>
  </si>
  <si>
    <t>Augardente de Galicia/Orujo de Galicia</t>
  </si>
  <si>
    <t>Augardente de Herbas de Galicia</t>
  </si>
  <si>
    <t>Licor Café de Galicia</t>
  </si>
  <si>
    <t>Licor de Herbas de Galicia</t>
  </si>
  <si>
    <t>IXP Vaca Gallega / Boi Galego</t>
  </si>
  <si>
    <t>D.O.P. Queixo Tetilla</t>
  </si>
  <si>
    <t>D.O. Arzúa-Uiloa</t>
  </si>
  <si>
    <t xml:space="preserve">D.O.P. San Símon da Costa </t>
  </si>
  <si>
    <t>D.O.P. Queixo de Cebreiro</t>
  </si>
  <si>
    <t>Produtos de orixe vexetal</t>
  </si>
  <si>
    <t>Total produtos galegos de calidade</t>
  </si>
  <si>
    <t>Denominación de Orixe  (D.O.P)</t>
  </si>
  <si>
    <t>Viños da Terra</t>
  </si>
  <si>
    <t>Viticultores inscritos</t>
  </si>
  <si>
    <t>Adegas inscritas</t>
  </si>
  <si>
    <t>Superficie inscrita (Ha)</t>
  </si>
  <si>
    <t>Colleita (Kg de uva)</t>
  </si>
  <si>
    <t>Branca</t>
  </si>
  <si>
    <t>Tinta</t>
  </si>
  <si>
    <t>Tostada</t>
  </si>
  <si>
    <t>-</t>
  </si>
  <si>
    <t>Total produción (Kg)</t>
  </si>
  <si>
    <t>Produción                         (litros de viño)</t>
  </si>
  <si>
    <t>Branco</t>
  </si>
  <si>
    <t>Tinto</t>
  </si>
  <si>
    <t>Tostado / Rosado</t>
  </si>
  <si>
    <t>Total produción (l)</t>
  </si>
  <si>
    <t>Viño calificado*                                          (litros de viño)</t>
  </si>
  <si>
    <t>Total calificado</t>
  </si>
  <si>
    <t>* Pode corresponder á produción de varios anos</t>
  </si>
  <si>
    <t>Valor económico estimado €</t>
  </si>
  <si>
    <t>€ / litro</t>
  </si>
  <si>
    <t>A Coruña</t>
  </si>
  <si>
    <t>Lugo</t>
  </si>
  <si>
    <t>Ourense</t>
  </si>
  <si>
    <t>Pontevedra</t>
  </si>
  <si>
    <t>Galicia</t>
  </si>
  <si>
    <t>Produtores Subprodutos</t>
  </si>
  <si>
    <t>Destiladores</t>
  </si>
  <si>
    <t>Elaboradores e envasadores</t>
  </si>
  <si>
    <t xml:space="preserve">Produción
(litros cualificados)
</t>
  </si>
  <si>
    <t>Valor económico estimado € sen IVE</t>
  </si>
  <si>
    <t>€/litro</t>
  </si>
  <si>
    <t>Indicación Xeográfica Protexida Pataca de Galicia (I.X.P)</t>
  </si>
  <si>
    <t>GALICIA</t>
  </si>
  <si>
    <t>Produtores inscritos</t>
  </si>
  <si>
    <t>Produtores activos</t>
  </si>
  <si>
    <t>Alamcenistas / envasadores inscritos</t>
  </si>
  <si>
    <t>Alamcenistas / envasadores activos</t>
  </si>
  <si>
    <t>Parcelas inscritas</t>
  </si>
  <si>
    <t>Superficie inscrita (ha)</t>
  </si>
  <si>
    <t>Superficie declarada (Ha)</t>
  </si>
  <si>
    <t>Superficie plantada (ha)</t>
  </si>
  <si>
    <t>Envasadores</t>
  </si>
  <si>
    <t>Produción calificada (kg)</t>
  </si>
  <si>
    <t>Produto comercializado (kg)</t>
  </si>
  <si>
    <t>€ / kg</t>
  </si>
  <si>
    <t>€ / Kg</t>
  </si>
  <si>
    <t>Gandeirías inscritas</t>
  </si>
  <si>
    <t>Cebadoiros inscritos</t>
  </si>
  <si>
    <t>Industrias cárnicas inscritas</t>
  </si>
  <si>
    <t>Gandeirías activas</t>
  </si>
  <si>
    <t>Cebadoiros activos</t>
  </si>
  <si>
    <t>Industrias cárnicas activas</t>
  </si>
  <si>
    <t>Industrias cárnicas</t>
  </si>
  <si>
    <t>Canais certificados</t>
  </si>
  <si>
    <t>Ternera Gallega</t>
  </si>
  <si>
    <t>Ternera Gallega Suprema</t>
  </si>
  <si>
    <t>Ternera Gallega Anello</t>
  </si>
  <si>
    <t>Produción carne calificada (tn)</t>
  </si>
  <si>
    <t>Produción carne protexida (tn)</t>
  </si>
  <si>
    <t>IXP Vaca Gallega / Buey Gallego</t>
  </si>
  <si>
    <t>Vaca Galega</t>
  </si>
  <si>
    <t>Boi Galego</t>
  </si>
  <si>
    <t>Vaca galega selección</t>
  </si>
  <si>
    <t>Boi Galego selección</t>
  </si>
  <si>
    <t>Indicación Xeográfica Protexida Lacón Gallego (I.X.P)</t>
  </si>
  <si>
    <t>Explotacións</t>
  </si>
  <si>
    <t>Produción Kg</t>
  </si>
  <si>
    <t>Lacóns comercializados</t>
  </si>
  <si>
    <t>Denominación de Orixe (D.O.P)</t>
  </si>
  <si>
    <t>D.O.P. Queixo</t>
  </si>
  <si>
    <t>D.O.</t>
  </si>
  <si>
    <t>D.O.P. San Simón</t>
  </si>
  <si>
    <t>Tetilla</t>
  </si>
  <si>
    <t>Arzúa - Ulloa</t>
  </si>
  <si>
    <t>da Costa</t>
  </si>
  <si>
    <t>do Cebreiro</t>
  </si>
  <si>
    <t>Gandeiros</t>
  </si>
  <si>
    <t xml:space="preserve">  </t>
  </si>
  <si>
    <t>Ganderios entregaron leite</t>
  </si>
  <si>
    <t>Queixerías</t>
  </si>
  <si>
    <t>Leite entregado con DOP</t>
  </si>
  <si>
    <t>Produción (Uds calificadas)</t>
  </si>
  <si>
    <t>Produción (Kg calificadas)</t>
  </si>
  <si>
    <t>Produción (Kg)</t>
  </si>
  <si>
    <t>€/kg</t>
  </si>
  <si>
    <t>DOP Queixo Tetilla</t>
  </si>
  <si>
    <t xml:space="preserve">DOP  Arzúa-Ulloa </t>
  </si>
  <si>
    <t>Tipo de queixo</t>
  </si>
  <si>
    <t>Arzúa-Ulloa</t>
  </si>
  <si>
    <t>Arzúa-Ulloa de granxa</t>
  </si>
  <si>
    <t>Arzúa-Ulloa Curado</t>
  </si>
  <si>
    <t>D.O.P. Queixo do Cebreiro</t>
  </si>
  <si>
    <t>Cebreiro</t>
  </si>
  <si>
    <t>Cebreiro curado</t>
  </si>
  <si>
    <t>Indicación Xeográfica Protexida Mel de Galicia (I.X.P)</t>
  </si>
  <si>
    <t>Apicultores</t>
  </si>
  <si>
    <t>Colmeas</t>
  </si>
  <si>
    <t>Contraetiquetado</t>
  </si>
  <si>
    <t>CR Agricutura Ecolóxica de Galicia</t>
  </si>
  <si>
    <t>Produtores agrarios</t>
  </si>
  <si>
    <t>Produtores de acuicultura</t>
  </si>
  <si>
    <t>Elaboradores</t>
  </si>
  <si>
    <t>Importadores</t>
  </si>
  <si>
    <t>Outros (comercializadores)</t>
  </si>
  <si>
    <t>TOTAL OPERADORES</t>
  </si>
  <si>
    <t>Superficie calificada (ha)</t>
  </si>
  <si>
    <t>Superficie calificada en conversión (ha)</t>
  </si>
  <si>
    <t>Sup. calificada en 1º ano de prácticas  (ha)</t>
  </si>
  <si>
    <t>SUPERFICIE TOTAL INSCRITA (ha)</t>
  </si>
  <si>
    <t>Superficie de agricultura ecolóxica (ha) por tipo de cultivo</t>
  </si>
  <si>
    <t>Cereais</t>
  </si>
  <si>
    <t>Legumes secas</t>
  </si>
  <si>
    <t>Hortalizas e tubérculos</t>
  </si>
  <si>
    <t>Cítricos</t>
  </si>
  <si>
    <t>Froiteiras
(Frutais pebida, óso e outros)</t>
  </si>
  <si>
    <t>Oliveiral</t>
  </si>
  <si>
    <t>Vide</t>
  </si>
  <si>
    <t>Frutos secos</t>
  </si>
  <si>
    <t>Aromáticas e Medicinais</t>
  </si>
  <si>
    <t>Bosque e recolección silvestre</t>
  </si>
  <si>
    <t>Barbecho e abono verde</t>
  </si>
  <si>
    <t>Sementes e viveiros</t>
  </si>
  <si>
    <t xml:space="preserve">Outros </t>
  </si>
  <si>
    <t>TOTAL</t>
  </si>
  <si>
    <t>Número de explotacións gandeiras</t>
  </si>
  <si>
    <t>Vacún</t>
  </si>
  <si>
    <t>Ovino</t>
  </si>
  <si>
    <t>Cabrún</t>
  </si>
  <si>
    <t>Porcino</t>
  </si>
  <si>
    <t>Avicultura</t>
  </si>
  <si>
    <t>Apicultura</t>
  </si>
  <si>
    <t>Outros</t>
  </si>
  <si>
    <t>Carne</t>
  </si>
  <si>
    <t>Leite</t>
  </si>
  <si>
    <t>Ovos</t>
  </si>
  <si>
    <t>Número de cabezas de gando/colmeas</t>
  </si>
  <si>
    <t>Número de industrias relacionadas coa produción vexetal</t>
  </si>
  <si>
    <t>Almazara e/ou envasadora de aceite</t>
  </si>
  <si>
    <t>Bodegas e embotelladoras de viños</t>
  </si>
  <si>
    <t>Manipulación e envasado de produtos hortofoitícolas frescos</t>
  </si>
  <si>
    <t>Conservas, semiconservas e zumes vexetais</t>
  </si>
  <si>
    <t>Elaboración de especias, aromáticas e medicinais</t>
  </si>
  <si>
    <t>Panificación e pastas alimenticias</t>
  </si>
  <si>
    <t>Galletas, confitería e pastelería</t>
  </si>
  <si>
    <t>Manipulación e envasado de froitos secos</t>
  </si>
  <si>
    <t>Manipulación e envasado de cereais e legumes</t>
  </si>
  <si>
    <t>Preparados alimenticios</t>
  </si>
  <si>
    <t>Número de industrias relacionadas coa produción animal</t>
  </si>
  <si>
    <t>Matadoiros e salas de despecie</t>
  </si>
  <si>
    <t>Embutidos e salazóns cárnicas</t>
  </si>
  <si>
    <t>Leite, queixos e derivados lácteos</t>
  </si>
  <si>
    <t>Carnes frescas</t>
  </si>
  <si>
    <t>Mel</t>
  </si>
  <si>
    <t>Fábrica de penso</t>
  </si>
  <si>
    <t>Fornos inscritos</t>
  </si>
  <si>
    <t>Fornos activos</t>
  </si>
  <si>
    <t>Produción (kg)</t>
  </si>
  <si>
    <t>A Mariña Occidental</t>
  </si>
  <si>
    <t>A Mariña Central</t>
  </si>
  <si>
    <t>A Mariña Oriental</t>
  </si>
  <si>
    <t>Totais</t>
  </si>
  <si>
    <t>Almacenistas/envasadores inscritos</t>
  </si>
  <si>
    <t>Almacenistas/envasadores activos</t>
  </si>
  <si>
    <t>Superficie sementada (Ha)</t>
  </si>
  <si>
    <t>Producción calificada</t>
  </si>
  <si>
    <t>fresco (Kg)</t>
  </si>
  <si>
    <t>conxelado (Kg)</t>
  </si>
  <si>
    <t>conserva (Kg)</t>
  </si>
  <si>
    <t>Produción (kg calificados)</t>
  </si>
  <si>
    <t>Comercialización calificada</t>
  </si>
  <si>
    <t>Fresco (kg)</t>
  </si>
  <si>
    <t>Conxelado (kg)</t>
  </si>
  <si>
    <t>En fresco (€)</t>
  </si>
  <si>
    <t>Conxelada (€)</t>
  </si>
  <si>
    <t>Nº de produtores inscritos</t>
  </si>
  <si>
    <t>Nº Produtores activos</t>
  </si>
  <si>
    <t>Nº almacenistas/envasadores isncritos</t>
  </si>
  <si>
    <t>Nº almacenistas/envasadores activos</t>
  </si>
  <si>
    <t>Ao aire libre</t>
  </si>
  <si>
    <t>Baixo cuberta</t>
  </si>
  <si>
    <t>Produción calificada (Kg)</t>
  </si>
  <si>
    <t>IXP Pemento da Arnoia</t>
  </si>
  <si>
    <t>Produción calificada</t>
  </si>
  <si>
    <t>Torta forrada (Kg)</t>
  </si>
  <si>
    <t>Torta sen forrar (Kg)</t>
  </si>
  <si>
    <t xml:space="preserve"> </t>
  </si>
  <si>
    <t>PRODUTOS GALEGOS DE CALIDADE 2023</t>
  </si>
  <si>
    <t>Aguardentes e licores tradicionais de Galicia. Ano 2023</t>
  </si>
  <si>
    <t>Pataca. Ano 2023</t>
  </si>
  <si>
    <t>Tenreira galega. Ano 2023</t>
  </si>
  <si>
    <t>Vaca e boi Galego. Ano 2023</t>
  </si>
  <si>
    <t>Lacón. Ano 2023</t>
  </si>
  <si>
    <t>Queixo. Ano 2023</t>
  </si>
  <si>
    <t>Mel. Ano 2023</t>
  </si>
  <si>
    <t>Pan de Cea. Ano 2023</t>
  </si>
  <si>
    <t>Faba de Lourenzá. Ano 2023</t>
  </si>
  <si>
    <t>Pemento de Herbón. Ano 2023</t>
  </si>
  <si>
    <t>Pemento do Couto. Ano 2023</t>
  </si>
  <si>
    <t>Pemento da Arnoia. Ano 2023</t>
  </si>
  <si>
    <t>Pemento de Mougán. Ano 2023</t>
  </si>
  <si>
    <t>Pemento de Oímbra. Ano 2023</t>
  </si>
  <si>
    <t>Tarta de Santiago. Ano 2023</t>
  </si>
  <si>
    <t>Castaña de Galicia. Ano 2023</t>
  </si>
  <si>
    <t>Grelos de Galicia. Ano 2023</t>
  </si>
  <si>
    <t>Terras de Navia</t>
  </si>
  <si>
    <t>Agricultura ecolóxica. Ano 2023</t>
  </si>
  <si>
    <t>VALOR ECONÓMICO ESTIMADO DOS PRODUTOS GALEGOS DE CALIDADE 2023</t>
  </si>
  <si>
    <t>Viño. Ano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</si>
</sst>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#,##0__"/>
    <numFmt numFmtId="165" formatCode="_-* #,##0.00\ _€_-;\-* #,##0.00\ _€_-;_-* \-??\ _€_-;_-@_-"/>
    <numFmt numFmtId="166" formatCode="_-* #,##0\ _€_-;\-* #,##0\ _€_-;_-* \-??\ _€_-;_-@_-"/>
    <numFmt numFmtId="167" formatCode="#,##0.00&quot; €&quot;;[Red]\-#,##0.00&quot; €&quot;"/>
    <numFmt numFmtId="168" formatCode="#,##0&quot;   &quot;"/>
    <numFmt numFmtId="169" formatCode="#,##0.00&quot;   &quot;"/>
    <numFmt numFmtId="170" formatCode="#,##0.0&quot;   &quot;"/>
    <numFmt numFmtId="171" formatCode="#,##0__&quot;   &quot;"/>
    <numFmt numFmtId="172" formatCode="#,##0&quot;       &quot;"/>
    <numFmt numFmtId="173" formatCode="#,##0.00&quot;       &quot;"/>
    <numFmt numFmtId="174" formatCode="#,##0.0&quot;       &quot;"/>
    <numFmt numFmtId="175" formatCode="_-* #,##0.0\ _€_-;\-* #,##0.0\ _€_-;_-* \-??\ _€_-;_-@_-"/>
    <numFmt numFmtId="176" formatCode="#,##0&quot; €&quot;;[Red]\-#,##0&quot; €&quot;"/>
    <numFmt numFmtId="177" formatCode="#,##0.00\ &quot;€&quot;"/>
    <numFmt numFmtId="178" formatCode="#,##0.00&quot;    &quot;;#,##0.00&quot;    &quot;;&quot;-&quot;#&quot;    &quot;;&quot; &quot;@&quot; &quot;"/>
    <numFmt numFmtId="179" formatCode="#,##0.00&quot; € &quot;;#,##0.00&quot; € &quot;;&quot;-&quot;#&quot; € &quot;;&quot; &quot;@&quot; &quot;"/>
  </numFmts>
  <fonts count="4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color rgb="FF333399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800080"/>
      <name val="Calibri"/>
      <family val="2"/>
      <charset val="1"/>
    </font>
    <font>
      <sz val="11"/>
      <color rgb="FF808000"/>
      <name val="Calibri"/>
      <family val="2"/>
      <charset val="1"/>
    </font>
    <font>
      <sz val="10"/>
      <name val="Arial"/>
      <family val="2"/>
      <charset val="1"/>
    </font>
    <font>
      <b/>
      <sz val="11"/>
      <color rgb="FF333333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5"/>
      <color rgb="FF333399"/>
      <name val="Calibri"/>
      <family val="2"/>
      <charset val="1"/>
    </font>
    <font>
      <b/>
      <sz val="13"/>
      <color rgb="FF333399"/>
      <name val="Calibri"/>
      <family val="2"/>
      <charset val="1"/>
    </font>
    <font>
      <sz val="14"/>
      <name val="Calibri"/>
      <family val="2"/>
      <charset val="1"/>
    </font>
    <font>
      <sz val="14"/>
      <color rgb="FF000000"/>
      <name val="Calibri"/>
      <family val="2"/>
      <charset val="1"/>
    </font>
    <font>
      <sz val="11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charset val="1"/>
    </font>
    <font>
      <sz val="10"/>
      <name val="Calibri"/>
      <family val="2"/>
    </font>
    <font>
      <sz val="12"/>
      <name val="Calibri"/>
      <family val="2"/>
      <charset val="1"/>
    </font>
    <font>
      <sz val="10"/>
      <color rgb="FFFF0000"/>
      <name val="Calibri"/>
      <family val="2"/>
      <charset val="1"/>
    </font>
    <font>
      <sz val="14"/>
      <color rgb="FFFF0000"/>
      <name val="Calibri"/>
      <family val="2"/>
      <charset val="1"/>
    </font>
    <font>
      <b/>
      <sz val="10"/>
      <name val="Calibri"/>
      <family val="2"/>
    </font>
    <font>
      <sz val="11"/>
      <color rgb="FFC00000"/>
      <name val="Calibri"/>
      <family val="2"/>
      <charset val="1"/>
    </font>
    <font>
      <sz val="11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1"/>
      <family val="2"/>
    </font>
  </fonts>
  <fills count="25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D9D9D9"/>
      </patternFill>
    </fill>
    <fill>
      <patternFill patternType="solid">
        <fgColor rgb="FFCCFFCC"/>
        <bgColor rgb="FFE2ED93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  <fill>
      <patternFill patternType="solid">
        <fgColor rgb="FF993366"/>
        <bgColor rgb="FF800080"/>
      </patternFill>
    </fill>
    <fill>
      <patternFill patternType="solid">
        <fgColor rgb="FF99CC00"/>
        <bgColor rgb="FFC3E226"/>
      </patternFill>
    </fill>
    <fill>
      <patternFill patternType="solid">
        <fgColor rgb="FF969696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rgb="FFCC99FF"/>
        <bgColor rgb="FFFF99CC"/>
      </patternFill>
    </fill>
    <fill>
      <patternFill patternType="solid">
        <fgColor rgb="FF3366FF"/>
        <bgColor rgb="FF0563C1"/>
      </patternFill>
    </fill>
    <fill>
      <patternFill patternType="solid">
        <fgColor rgb="FF666699"/>
        <bgColor rgb="FF808080"/>
      </patternFill>
    </fill>
    <fill>
      <patternFill patternType="solid">
        <fgColor rgb="FF33CCCC"/>
        <bgColor rgb="FF8CB496"/>
      </patternFill>
    </fill>
    <fill>
      <patternFill patternType="solid">
        <fgColor rgb="FFFF0000"/>
        <bgColor rgb="FF800000"/>
      </patternFill>
    </fill>
    <fill>
      <patternFill patternType="solid">
        <fgColor theme="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D966"/>
        <bgColor rgb="FF969696"/>
      </patternFill>
    </fill>
    <fill>
      <patternFill patternType="solid">
        <fgColor rgb="FFFFD966"/>
        <bgColor rgb="FFC0C0C0"/>
      </patternFill>
    </fill>
    <fill>
      <patternFill patternType="solid">
        <fgColor rgb="FFFFE699"/>
        <bgColor rgb="FFC0C0C0"/>
      </patternFill>
    </fill>
    <fill>
      <patternFill patternType="solid">
        <fgColor rgb="FFFFD966"/>
        <bgColor rgb="FF99CC00"/>
      </patternFill>
    </fill>
    <fill>
      <patternFill patternType="solid">
        <fgColor rgb="FFFFE699"/>
        <bgColor rgb="FFFFFF99"/>
      </patternFill>
    </fill>
  </fills>
  <borders count="31">
    <border>
      <left/>
      <right/>
      <top/>
      <bottom/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66FF"/>
      </top>
      <bottom style="double">
        <color rgb="FF3366FF"/>
      </bottom>
      <diagonal/>
    </border>
    <border>
      <left/>
      <right/>
      <top/>
      <bottom style="thick">
        <color rgb="FF3366FF"/>
      </bottom>
      <diagonal/>
    </border>
    <border>
      <left/>
      <right/>
      <top/>
      <bottom style="thick">
        <color rgb="FFCCFFCC"/>
      </bottom>
      <diagonal/>
    </border>
    <border>
      <left/>
      <right/>
      <top/>
      <bottom style="medium">
        <color rgb="FFCCFFCC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46">
    <xf numFmtId="0" fontId="0" fillId="0" borderId="0"/>
    <xf numFmtId="165" fontId="28" fillId="0" borderId="0" applyBorder="0" applyProtection="0"/>
    <xf numFmtId="0" fontId="19" fillId="0" borderId="0" applyBorder="0" applyProtection="0"/>
    <xf numFmtId="0" fontId="28" fillId="2" borderId="0" applyBorder="0" applyProtection="0"/>
    <xf numFmtId="0" fontId="28" fillId="3" borderId="0" applyBorder="0" applyProtection="0"/>
    <xf numFmtId="0" fontId="28" fillId="4" borderId="0" applyBorder="0" applyProtection="0"/>
    <xf numFmtId="0" fontId="28" fillId="5" borderId="0" applyBorder="0" applyProtection="0"/>
    <xf numFmtId="0" fontId="28" fillId="6" borderId="0" applyBorder="0" applyProtection="0"/>
    <xf numFmtId="0" fontId="28" fillId="4" borderId="0" applyBorder="0" applyProtection="0"/>
    <xf numFmtId="0" fontId="28" fillId="6" borderId="0" applyBorder="0" applyProtection="0"/>
    <xf numFmtId="0" fontId="28" fillId="3" borderId="0" applyBorder="0" applyProtection="0"/>
    <xf numFmtId="0" fontId="28" fillId="7" borderId="0" applyBorder="0" applyProtection="0"/>
    <xf numFmtId="0" fontId="28" fillId="8" borderId="0" applyBorder="0" applyProtection="0"/>
    <xf numFmtId="0" fontId="28" fillId="6" borderId="0" applyBorder="0" applyProtection="0"/>
    <xf numFmtId="0" fontId="28" fillId="4" borderId="0" applyBorder="0" applyProtection="0"/>
    <xf numFmtId="0" fontId="1" fillId="6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8" borderId="0" applyBorder="0" applyProtection="0"/>
    <xf numFmtId="0" fontId="1" fillId="6" borderId="0" applyBorder="0" applyProtection="0"/>
    <xf numFmtId="0" fontId="1" fillId="3" borderId="0" applyBorder="0" applyProtection="0"/>
    <xf numFmtId="0" fontId="2" fillId="6" borderId="0" applyBorder="0" applyProtection="0"/>
    <xf numFmtId="0" fontId="3" fillId="11" borderId="1" applyProtection="0"/>
    <xf numFmtId="0" fontId="4" fillId="0" borderId="2" applyProtection="0"/>
    <xf numFmtId="0" fontId="5" fillId="12" borderId="3" applyProtection="0"/>
    <xf numFmtId="0" fontId="6" fillId="0" borderId="0" applyBorder="0" applyProtection="0"/>
    <xf numFmtId="0" fontId="7" fillId="7" borderId="3" applyProtection="0"/>
    <xf numFmtId="0" fontId="8" fillId="13" borderId="0" applyBorder="0" applyProtection="0"/>
    <xf numFmtId="0" fontId="9" fillId="7" borderId="0" applyBorder="0" applyProtection="0"/>
    <xf numFmtId="0" fontId="10" fillId="0" borderId="0"/>
    <xf numFmtId="0" fontId="10" fillId="4" borderId="4" applyProtection="0"/>
    <xf numFmtId="0" fontId="11" fillId="12" borderId="5" applyProtection="0"/>
    <xf numFmtId="0" fontId="4" fillId="0" borderId="0" applyBorder="0" applyProtection="0"/>
    <xf numFmtId="0" fontId="12" fillId="0" borderId="0" applyBorder="0" applyProtection="0"/>
    <xf numFmtId="0" fontId="13" fillId="0" borderId="6" applyProtection="0"/>
    <xf numFmtId="0" fontId="14" fillId="0" borderId="7" applyProtection="0"/>
    <xf numFmtId="0" fontId="15" fillId="0" borderId="8" applyProtection="0"/>
    <xf numFmtId="0" fontId="6" fillId="0" borderId="9" applyProtection="0"/>
    <xf numFmtId="0" fontId="1" fillId="14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178" fontId="38" fillId="0" borderId="0"/>
    <xf numFmtId="179" fontId="40" fillId="0" borderId="0"/>
  </cellStyleXfs>
  <cellXfs count="330">
    <xf numFmtId="0" fontId="0" fillId="0" borderId="0" xfId="0"/>
    <xf numFmtId="0" fontId="17" fillId="0" borderId="0" xfId="0" applyFont="1" applyAlignment="1">
      <alignment horizontal="center"/>
    </xf>
    <xf numFmtId="0" fontId="0" fillId="12" borderId="13" xfId="0" applyFill="1" applyBorder="1" applyAlignment="1">
      <alignment horizontal="center" vertical="center" wrapText="1"/>
    </xf>
    <xf numFmtId="0" fontId="19" fillId="12" borderId="12" xfId="2" applyFill="1" applyBorder="1" applyAlignment="1" applyProtection="1"/>
    <xf numFmtId="0" fontId="0" fillId="12" borderId="11" xfId="0" applyFill="1" applyBorder="1" applyAlignment="1">
      <alignment horizontal="center" vertical="center"/>
    </xf>
    <xf numFmtId="0" fontId="0" fillId="0" borderId="0" xfId="0"/>
    <xf numFmtId="0" fontId="0" fillId="12" borderId="12" xfId="0" applyFill="1" applyBorder="1"/>
    <xf numFmtId="0" fontId="19" fillId="0" borderId="0" xfId="2" applyFont="1" applyBorder="1" applyAlignment="1" applyProtection="1"/>
    <xf numFmtId="0" fontId="0" fillId="12" borderId="0" xfId="0" applyFill="1"/>
    <xf numFmtId="165" fontId="0" fillId="0" borderId="0" xfId="0" applyNumberFormat="1"/>
    <xf numFmtId="0" fontId="4" fillId="12" borderId="0" xfId="0" applyFont="1" applyFill="1"/>
    <xf numFmtId="0" fontId="21" fillId="0" borderId="0" xfId="0" applyFont="1"/>
    <xf numFmtId="0" fontId="20" fillId="0" borderId="0" xfId="0" applyFont="1"/>
    <xf numFmtId="0" fontId="20" fillId="0" borderId="15" xfId="0" applyFont="1" applyBorder="1" applyAlignment="1">
      <alignment horizontal="center" vertical="center"/>
    </xf>
    <xf numFmtId="1" fontId="20" fillId="0" borderId="0" xfId="0" applyNumberFormat="1" applyFont="1" applyBorder="1" applyAlignment="1">
      <alignment vertical="center"/>
    </xf>
    <xf numFmtId="0" fontId="0" fillId="0" borderId="15" xfId="0" applyBorder="1"/>
    <xf numFmtId="168" fontId="21" fillId="0" borderId="15" xfId="0" applyNumberFormat="1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172" fontId="20" fillId="0" borderId="15" xfId="0" applyNumberFormat="1" applyFont="1" applyBorder="1" applyAlignment="1">
      <alignment vertical="center"/>
    </xf>
    <xf numFmtId="172" fontId="20" fillId="0" borderId="15" xfId="0" applyNumberFormat="1" applyFont="1" applyBorder="1" applyAlignment="1">
      <alignment horizontal="center" vertical="center"/>
    </xf>
    <xf numFmtId="172" fontId="21" fillId="0" borderId="15" xfId="0" applyNumberFormat="1" applyFont="1" applyBorder="1" applyAlignment="1">
      <alignment vertical="center"/>
    </xf>
    <xf numFmtId="173" fontId="20" fillId="0" borderId="15" xfId="0" applyNumberFormat="1" applyFont="1" applyBorder="1" applyAlignment="1">
      <alignment vertical="center"/>
    </xf>
    <xf numFmtId="173" fontId="20" fillId="0" borderId="15" xfId="0" applyNumberFormat="1" applyFont="1" applyBorder="1" applyAlignment="1">
      <alignment horizontal="center" vertical="center"/>
    </xf>
    <xf numFmtId="172" fontId="20" fillId="0" borderId="19" xfId="0" applyNumberFormat="1" applyFont="1" applyBorder="1" applyAlignment="1">
      <alignment vertical="center"/>
    </xf>
    <xf numFmtId="0" fontId="25" fillId="0" borderId="0" xfId="0" applyFont="1"/>
    <xf numFmtId="0" fontId="21" fillId="0" borderId="0" xfId="29" applyFont="1"/>
    <xf numFmtId="0" fontId="20" fillId="0" borderId="0" xfId="29" applyFont="1"/>
    <xf numFmtId="0" fontId="22" fillId="0" borderId="0" xfId="0" applyFont="1"/>
    <xf numFmtId="0" fontId="20" fillId="0" borderId="0" xfId="29" applyFont="1" applyBorder="1" applyAlignment="1">
      <alignment horizontal="center" vertical="center"/>
    </xf>
    <xf numFmtId="0" fontId="20" fillId="0" borderId="20" xfId="29" applyFont="1" applyBorder="1" applyAlignment="1">
      <alignment horizontal="center" vertical="center"/>
    </xf>
    <xf numFmtId="172" fontId="21" fillId="0" borderId="15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172" fontId="20" fillId="0" borderId="15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166" fontId="0" fillId="0" borderId="0" xfId="1" applyNumberFormat="1" applyFont="1" applyBorder="1" applyAlignment="1" applyProtection="1"/>
    <xf numFmtId="0" fontId="0" fillId="0" borderId="0" xfId="0" applyAlignment="1">
      <alignment horizontal="center"/>
    </xf>
    <xf numFmtId="3" fontId="22" fillId="0" borderId="26" xfId="0" applyNumberFormat="1" applyFont="1" applyBorder="1"/>
    <xf numFmtId="3" fontId="23" fillId="0" borderId="27" xfId="0" applyNumberFormat="1" applyFont="1" applyBorder="1"/>
    <xf numFmtId="3" fontId="22" fillId="0" borderId="28" xfId="0" applyNumberFormat="1" applyFont="1" applyBorder="1"/>
    <xf numFmtId="3" fontId="23" fillId="0" borderId="26" xfId="0" applyNumberFormat="1" applyFont="1" applyBorder="1"/>
    <xf numFmtId="4" fontId="22" fillId="0" borderId="26" xfId="0" applyNumberFormat="1" applyFont="1" applyBorder="1"/>
    <xf numFmtId="4" fontId="23" fillId="0" borderId="26" xfId="0" applyNumberFormat="1" applyFont="1" applyBorder="1"/>
    <xf numFmtId="165" fontId="0" fillId="0" borderId="15" xfId="1" applyFont="1" applyBorder="1" applyAlignment="1" applyProtection="1"/>
    <xf numFmtId="165" fontId="13" fillId="0" borderId="15" xfId="1" applyFont="1" applyBorder="1" applyAlignment="1" applyProtection="1"/>
    <xf numFmtId="0" fontId="22" fillId="0" borderId="15" xfId="0" applyFont="1" applyBorder="1"/>
    <xf numFmtId="0" fontId="23" fillId="0" borderId="15" xfId="0" applyFont="1" applyBorder="1"/>
    <xf numFmtId="166" fontId="0" fillId="0" borderId="15" xfId="1" applyNumberFormat="1" applyFont="1" applyBorder="1" applyAlignment="1" applyProtection="1"/>
    <xf numFmtId="0" fontId="0" fillId="0" borderId="0" xfId="0" applyAlignment="1"/>
    <xf numFmtId="0" fontId="0" fillId="0" borderId="15" xfId="0" applyFont="1" applyBorder="1"/>
    <xf numFmtId="0" fontId="13" fillId="0" borderId="15" xfId="0" applyFont="1" applyBorder="1"/>
    <xf numFmtId="3" fontId="20" fillId="0" borderId="15" xfId="29" applyNumberFormat="1" applyFont="1" applyBorder="1"/>
    <xf numFmtId="0" fontId="23" fillId="0" borderId="0" xfId="0" applyFont="1"/>
    <xf numFmtId="0" fontId="22" fillId="0" borderId="18" xfId="0" applyFont="1" applyBorder="1"/>
    <xf numFmtId="0" fontId="22" fillId="0" borderId="15" xfId="0" applyFont="1" applyBorder="1"/>
    <xf numFmtId="166" fontId="22" fillId="0" borderId="15" xfId="1" applyNumberFormat="1" applyFont="1" applyBorder="1" applyAlignment="1" applyProtection="1">
      <alignment horizontal="center"/>
    </xf>
    <xf numFmtId="0" fontId="0" fillId="0" borderId="0" xfId="0" applyBorder="1"/>
    <xf numFmtId="165" fontId="22" fillId="0" borderId="15" xfId="1" applyFont="1" applyBorder="1" applyAlignment="1" applyProtection="1">
      <alignment horizontal="center"/>
    </xf>
    <xf numFmtId="165" fontId="0" fillId="0" borderId="15" xfId="1" applyFont="1" applyBorder="1" applyAlignment="1" applyProtection="1"/>
    <xf numFmtId="175" fontId="22" fillId="0" borderId="15" xfId="1" applyNumberFormat="1" applyFont="1" applyBorder="1" applyAlignment="1" applyProtection="1">
      <alignment horizontal="center"/>
    </xf>
    <xf numFmtId="0" fontId="23" fillId="0" borderId="15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3" fontId="23" fillId="0" borderId="15" xfId="0" applyNumberFormat="1" applyFont="1" applyBorder="1" applyAlignment="1">
      <alignment horizontal="center"/>
    </xf>
    <xf numFmtId="3" fontId="23" fillId="0" borderId="0" xfId="0" applyNumberFormat="1" applyFont="1" applyBorder="1" applyAlignment="1">
      <alignment horizontal="center"/>
    </xf>
    <xf numFmtId="4" fontId="22" fillId="0" borderId="15" xfId="0" applyNumberFormat="1" applyFont="1" applyBorder="1" applyAlignment="1">
      <alignment horizontal="center"/>
    </xf>
    <xf numFmtId="4" fontId="23" fillId="0" borderId="15" xfId="0" applyNumberFormat="1" applyFont="1" applyBorder="1" applyAlignment="1">
      <alignment horizontal="center"/>
    </xf>
    <xf numFmtId="0" fontId="22" fillId="0" borderId="18" xfId="0" applyFont="1" applyBorder="1"/>
    <xf numFmtId="3" fontId="13" fillId="0" borderId="15" xfId="0" applyNumberFormat="1" applyFont="1" applyBorder="1"/>
    <xf numFmtId="4" fontId="13" fillId="0" borderId="15" xfId="0" applyNumberFormat="1" applyFont="1" applyBorder="1"/>
    <xf numFmtId="165" fontId="22" fillId="0" borderId="15" xfId="1" applyFont="1" applyBorder="1" applyAlignment="1" applyProtection="1"/>
    <xf numFmtId="0" fontId="22" fillId="0" borderId="15" xfId="0" applyFont="1" applyBorder="1" applyAlignment="1">
      <alignment horizontal="center"/>
    </xf>
    <xf numFmtId="165" fontId="22" fillId="0" borderId="15" xfId="0" applyNumberFormat="1" applyFont="1" applyBorder="1" applyAlignment="1">
      <alignment horizontal="center"/>
    </xf>
    <xf numFmtId="165" fontId="22" fillId="0" borderId="15" xfId="1" applyFont="1" applyBorder="1" applyAlignment="1" applyProtection="1">
      <alignment vertical="center" wrapText="1"/>
    </xf>
    <xf numFmtId="0" fontId="22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 vertical="center" wrapText="1"/>
    </xf>
    <xf numFmtId="166" fontId="22" fillId="0" borderId="0" xfId="1" applyNumberFormat="1" applyFont="1" applyBorder="1" applyAlignment="1" applyProtection="1">
      <alignment horizontal="center" vertical="center" wrapText="1"/>
    </xf>
    <xf numFmtId="3" fontId="22" fillId="0" borderId="0" xfId="0" applyNumberFormat="1" applyFont="1" applyBorder="1" applyAlignment="1">
      <alignment horizontal="center"/>
    </xf>
    <xf numFmtId="166" fontId="22" fillId="0" borderId="15" xfId="1" applyNumberFormat="1" applyFont="1" applyBorder="1" applyAlignment="1" applyProtection="1"/>
    <xf numFmtId="166" fontId="22" fillId="0" borderId="15" xfId="1" applyNumberFormat="1" applyFont="1" applyBorder="1" applyAlignment="1" applyProtection="1">
      <alignment vertical="center" wrapText="1"/>
    </xf>
    <xf numFmtId="166" fontId="22" fillId="0" borderId="15" xfId="0" applyNumberFormat="1" applyFont="1" applyBorder="1" applyAlignment="1">
      <alignment horizontal="center"/>
    </xf>
    <xf numFmtId="166" fontId="28" fillId="0" borderId="0" xfId="1" applyNumberFormat="1"/>
    <xf numFmtId="4" fontId="0" fillId="0" borderId="0" xfId="0" applyNumberFormat="1"/>
    <xf numFmtId="2" fontId="0" fillId="0" borderId="0" xfId="0" applyNumberFormat="1"/>
    <xf numFmtId="0" fontId="0" fillId="0" borderId="0" xfId="0" applyFill="1" applyBorder="1"/>
    <xf numFmtId="165" fontId="4" fillId="0" borderId="0" xfId="0" applyNumberFormat="1" applyFont="1"/>
    <xf numFmtId="0" fontId="34" fillId="0" borderId="0" xfId="0" applyFont="1"/>
    <xf numFmtId="168" fontId="36" fillId="0" borderId="15" xfId="0" applyNumberFormat="1" applyFont="1" applyFill="1" applyBorder="1" applyAlignment="1">
      <alignment vertical="center"/>
    </xf>
    <xf numFmtId="168" fontId="36" fillId="0" borderId="15" xfId="0" applyNumberFormat="1" applyFont="1" applyFill="1" applyBorder="1" applyAlignment="1">
      <alignment horizontal="center" vertical="center"/>
    </xf>
    <xf numFmtId="171" fontId="36" fillId="0" borderId="0" xfId="0" applyNumberFormat="1" applyFont="1" applyBorder="1" applyAlignment="1">
      <alignment vertical="center"/>
    </xf>
    <xf numFmtId="171" fontId="36" fillId="0" borderId="0" xfId="0" applyNumberFormat="1" applyFont="1" applyFill="1" applyBorder="1" applyAlignment="1">
      <alignment vertical="center"/>
    </xf>
    <xf numFmtId="0" fontId="35" fillId="0" borderId="0" xfId="0" applyFont="1"/>
    <xf numFmtId="0" fontId="35" fillId="0" borderId="0" xfId="0" applyFont="1" applyFill="1"/>
    <xf numFmtId="165" fontId="35" fillId="0" borderId="15" xfId="1" applyFont="1" applyFill="1" applyBorder="1" applyAlignment="1" applyProtection="1"/>
    <xf numFmtId="168" fontId="29" fillId="0" borderId="15" xfId="0" applyNumberFormat="1" applyFont="1" applyBorder="1" applyAlignment="1">
      <alignment vertical="center"/>
    </xf>
    <xf numFmtId="177" fontId="29" fillId="0" borderId="15" xfId="0" applyNumberFormat="1" applyFont="1" applyBorder="1" applyAlignment="1">
      <alignment vertical="center"/>
    </xf>
    <xf numFmtId="166" fontId="0" fillId="0" borderId="0" xfId="1" applyNumberFormat="1" applyFont="1" applyFill="1" applyBorder="1" applyAlignment="1" applyProtection="1">
      <alignment horizontal="center" vertical="center"/>
    </xf>
    <xf numFmtId="166" fontId="13" fillId="0" borderId="0" xfId="1" applyNumberFormat="1" applyFont="1" applyFill="1" applyBorder="1" applyAlignment="1" applyProtection="1">
      <alignment horizontal="center" vertical="center"/>
    </xf>
    <xf numFmtId="3" fontId="0" fillId="18" borderId="0" xfId="0" applyNumberFormat="1" applyFill="1" applyAlignment="1">
      <alignment horizontal="right"/>
    </xf>
    <xf numFmtId="0" fontId="0" fillId="18" borderId="0" xfId="0" applyFill="1" applyAlignment="1">
      <alignment horizontal="right"/>
    </xf>
    <xf numFmtId="0" fontId="0" fillId="18" borderId="0" xfId="0" applyFill="1"/>
    <xf numFmtId="166" fontId="0" fillId="18" borderId="0" xfId="1" applyNumberFormat="1" applyFont="1" applyFill="1" applyBorder="1" applyAlignment="1" applyProtection="1"/>
    <xf numFmtId="3" fontId="0" fillId="18" borderId="0" xfId="0" applyNumberFormat="1" applyFill="1"/>
    <xf numFmtId="172" fontId="20" fillId="18" borderId="15" xfId="0" applyNumberFormat="1" applyFont="1" applyFill="1" applyBorder="1" applyAlignment="1">
      <alignment horizontal="right" vertical="center"/>
    </xf>
    <xf numFmtId="172" fontId="20" fillId="18" borderId="15" xfId="0" applyNumberFormat="1" applyFont="1" applyFill="1" applyBorder="1" applyAlignment="1">
      <alignment vertical="center"/>
    </xf>
    <xf numFmtId="172" fontId="20" fillId="18" borderId="11" xfId="0" applyNumberFormat="1" applyFont="1" applyFill="1" applyBorder="1" applyAlignment="1">
      <alignment vertical="center"/>
    </xf>
    <xf numFmtId="172" fontId="20" fillId="18" borderId="14" xfId="0" applyNumberFormat="1" applyFont="1" applyFill="1" applyBorder="1" applyAlignment="1">
      <alignment vertical="center"/>
    </xf>
    <xf numFmtId="172" fontId="0" fillId="18" borderId="0" xfId="0" applyNumberFormat="1" applyFill="1"/>
    <xf numFmtId="172" fontId="20" fillId="18" borderId="0" xfId="0" applyNumberFormat="1" applyFont="1" applyFill="1" applyBorder="1" applyAlignment="1">
      <alignment horizontal="center" vertical="center"/>
    </xf>
    <xf numFmtId="174" fontId="20" fillId="18" borderId="0" xfId="0" applyNumberFormat="1" applyFont="1" applyFill="1" applyBorder="1" applyAlignment="1">
      <alignment horizontal="center" vertical="center"/>
    </xf>
    <xf numFmtId="173" fontId="20" fillId="18" borderId="0" xfId="0" applyNumberFormat="1" applyFont="1" applyFill="1" applyBorder="1" applyAlignment="1">
      <alignment horizontal="center" vertical="center"/>
    </xf>
    <xf numFmtId="172" fontId="20" fillId="18" borderId="0" xfId="0" applyNumberFormat="1" applyFont="1" applyFill="1" applyBorder="1" applyAlignment="1">
      <alignment vertical="center"/>
    </xf>
    <xf numFmtId="174" fontId="20" fillId="18" borderId="0" xfId="0" applyNumberFormat="1" applyFont="1" applyFill="1" applyBorder="1" applyAlignment="1">
      <alignment vertical="center"/>
    </xf>
    <xf numFmtId="173" fontId="20" fillId="18" borderId="0" xfId="0" applyNumberFormat="1" applyFont="1" applyFill="1" applyBorder="1" applyAlignment="1">
      <alignment vertical="center"/>
    </xf>
    <xf numFmtId="173" fontId="21" fillId="0" borderId="15" xfId="0" applyNumberFormat="1" applyFont="1" applyBorder="1" applyAlignment="1">
      <alignment horizontal="center" vertical="center"/>
    </xf>
    <xf numFmtId="0" fontId="37" fillId="0" borderId="15" xfId="0" applyFont="1" applyBorder="1"/>
    <xf numFmtId="0" fontId="0" fillId="0" borderId="0" xfId="0" applyFill="1"/>
    <xf numFmtId="166" fontId="0" fillId="0" borderId="0" xfId="1" applyNumberFormat="1" applyFont="1" applyBorder="1" applyAlignment="1" applyProtection="1">
      <alignment horizontal="right"/>
    </xf>
    <xf numFmtId="4" fontId="39" fillId="0" borderId="15" xfId="0" applyNumberFormat="1" applyFont="1" applyBorder="1" applyAlignment="1">
      <alignment horizontal="center"/>
    </xf>
    <xf numFmtId="0" fontId="19" fillId="22" borderId="12" xfId="2" applyFont="1" applyFill="1" applyBorder="1" applyAlignment="1" applyProtection="1"/>
    <xf numFmtId="0" fontId="19" fillId="22" borderId="0" xfId="2" applyFont="1" applyFill="1" applyBorder="1" applyAlignment="1" applyProtection="1"/>
    <xf numFmtId="0" fontId="0" fillId="22" borderId="11" xfId="0" applyFont="1" applyFill="1" applyBorder="1" applyAlignment="1">
      <alignment horizontal="center" vertical="center"/>
    </xf>
    <xf numFmtId="0" fontId="18" fillId="23" borderId="0" xfId="0" applyFont="1" applyFill="1" applyAlignment="1">
      <alignment horizontal="center" vertical="center" wrapText="1"/>
    </xf>
    <xf numFmtId="165" fontId="32" fillId="23" borderId="0" xfId="0" applyNumberFormat="1" applyFont="1" applyFill="1"/>
    <xf numFmtId="164" fontId="20" fillId="24" borderId="15" xfId="0" applyNumberFormat="1" applyFont="1" applyFill="1" applyBorder="1" applyAlignment="1">
      <alignment horizontal="left" vertical="center" wrapText="1"/>
    </xf>
    <xf numFmtId="165" fontId="4" fillId="24" borderId="15" xfId="1" applyFont="1" applyFill="1" applyBorder="1" applyAlignment="1" applyProtection="1"/>
    <xf numFmtId="164" fontId="21" fillId="24" borderId="15" xfId="0" applyNumberFormat="1" applyFont="1" applyFill="1" applyBorder="1" applyAlignment="1">
      <alignment horizontal="center" vertical="center" wrapText="1"/>
    </xf>
    <xf numFmtId="165" fontId="5" fillId="24" borderId="15" xfId="1" applyFont="1" applyFill="1" applyBorder="1" applyAlignment="1" applyProtection="1"/>
    <xf numFmtId="175" fontId="4" fillId="24" borderId="15" xfId="1" applyNumberFormat="1" applyFont="1" applyFill="1" applyBorder="1" applyAlignment="1" applyProtection="1"/>
    <xf numFmtId="167" fontId="4" fillId="24" borderId="15" xfId="1" applyNumberFormat="1" applyFont="1" applyFill="1" applyBorder="1" applyAlignment="1" applyProtection="1"/>
    <xf numFmtId="164" fontId="21" fillId="24" borderId="15" xfId="0" applyNumberFormat="1" applyFont="1" applyFill="1" applyBorder="1" applyAlignment="1">
      <alignment horizontal="left" vertical="center" wrapText="1"/>
    </xf>
    <xf numFmtId="166" fontId="20" fillId="24" borderId="0" xfId="1" applyNumberFormat="1" applyFont="1" applyFill="1" applyBorder="1" applyAlignment="1" applyProtection="1">
      <alignment horizontal="center" vertical="center"/>
    </xf>
    <xf numFmtId="165" fontId="31" fillId="24" borderId="15" xfId="1" applyFont="1" applyFill="1" applyBorder="1" applyAlignment="1" applyProtection="1">
      <alignment horizontal="center" vertical="center"/>
    </xf>
    <xf numFmtId="166" fontId="20" fillId="24" borderId="0" xfId="1" applyNumberFormat="1" applyFont="1" applyFill="1" applyBorder="1" applyAlignment="1" applyProtection="1">
      <alignment vertical="center"/>
    </xf>
    <xf numFmtId="165" fontId="31" fillId="24" borderId="15" xfId="1" applyFont="1" applyFill="1" applyBorder="1" applyAlignment="1" applyProtection="1"/>
    <xf numFmtId="165" fontId="31" fillId="24" borderId="11" xfId="1" applyFont="1" applyFill="1" applyBorder="1" applyAlignment="1" applyProtection="1"/>
    <xf numFmtId="166" fontId="21" fillId="24" borderId="0" xfId="1" applyNumberFormat="1" applyFont="1" applyFill="1" applyBorder="1" applyAlignment="1" applyProtection="1">
      <alignment horizontal="center" vertical="center"/>
    </xf>
    <xf numFmtId="164" fontId="21" fillId="24" borderId="0" xfId="0" applyNumberFormat="1" applyFont="1" applyFill="1" applyBorder="1" applyAlignment="1">
      <alignment horizontal="center" vertical="center" wrapText="1"/>
    </xf>
    <xf numFmtId="165" fontId="5" fillId="24" borderId="0" xfId="1" applyFont="1" applyFill="1" applyBorder="1" applyAlignment="1" applyProtection="1"/>
    <xf numFmtId="166" fontId="20" fillId="24" borderId="11" xfId="1" applyNumberFormat="1" applyFont="1" applyFill="1" applyBorder="1" applyAlignment="1" applyProtection="1">
      <alignment vertical="center"/>
    </xf>
    <xf numFmtId="1" fontId="20" fillId="20" borderId="15" xfId="0" applyNumberFormat="1" applyFont="1" applyFill="1" applyBorder="1" applyAlignment="1">
      <alignment vertical="center"/>
    </xf>
    <xf numFmtId="0" fontId="13" fillId="20" borderId="0" xfId="0" applyFont="1" applyFill="1" applyAlignment="1">
      <alignment horizontal="center"/>
    </xf>
    <xf numFmtId="1" fontId="20" fillId="22" borderId="15" xfId="0" applyNumberFormat="1" applyFont="1" applyFill="1" applyBorder="1" applyAlignment="1">
      <alignment vertical="center"/>
    </xf>
    <xf numFmtId="166" fontId="23" fillId="22" borderId="23" xfId="1" applyNumberFormat="1" applyFont="1" applyFill="1" applyBorder="1" applyAlignment="1" applyProtection="1"/>
    <xf numFmtId="166" fontId="23" fillId="22" borderId="15" xfId="1" applyNumberFormat="1" applyFont="1" applyFill="1" applyBorder="1" applyAlignment="1" applyProtection="1"/>
    <xf numFmtId="166" fontId="23" fillId="22" borderId="12" xfId="1" applyNumberFormat="1" applyFont="1" applyFill="1" applyBorder="1" applyAlignment="1" applyProtection="1"/>
    <xf numFmtId="165" fontId="23" fillId="22" borderId="15" xfId="1" applyFont="1" applyFill="1" applyBorder="1" applyAlignment="1" applyProtection="1"/>
    <xf numFmtId="164" fontId="20" fillId="22" borderId="15" xfId="0" applyNumberFormat="1" applyFont="1" applyFill="1" applyBorder="1" applyAlignment="1">
      <alignment horizontal="center" vertical="center"/>
    </xf>
    <xf numFmtId="1" fontId="20" fillId="20" borderId="11" xfId="0" applyNumberFormat="1" applyFont="1" applyFill="1" applyBorder="1" applyAlignment="1">
      <alignment vertical="center"/>
    </xf>
    <xf numFmtId="1" fontId="20" fillId="20" borderId="12" xfId="0" applyNumberFormat="1" applyFont="1" applyFill="1" applyBorder="1" applyAlignment="1">
      <alignment vertical="center"/>
    </xf>
    <xf numFmtId="1" fontId="20" fillId="20" borderId="11" xfId="0" applyNumberFormat="1" applyFont="1" applyFill="1" applyBorder="1" applyAlignment="1">
      <alignment horizontal="left" vertical="center"/>
    </xf>
    <xf numFmtId="1" fontId="20" fillId="20" borderId="12" xfId="0" applyNumberFormat="1" applyFont="1" applyFill="1" applyBorder="1" applyAlignment="1">
      <alignment horizontal="left" vertical="center"/>
    </xf>
    <xf numFmtId="1" fontId="20" fillId="20" borderId="15" xfId="0" applyNumberFormat="1" applyFont="1" applyFill="1" applyBorder="1" applyAlignment="1">
      <alignment horizontal="left" vertical="center"/>
    </xf>
    <xf numFmtId="164" fontId="20" fillId="22" borderId="15" xfId="0" applyNumberFormat="1" applyFont="1" applyFill="1" applyBorder="1" applyAlignment="1">
      <alignment horizontal="center" vertical="center" wrapText="1"/>
    </xf>
    <xf numFmtId="166" fontId="22" fillId="20" borderId="11" xfId="1" applyNumberFormat="1" applyFont="1" applyFill="1" applyBorder="1" applyAlignment="1" applyProtection="1"/>
    <xf numFmtId="172" fontId="21" fillId="22" borderId="15" xfId="0" applyNumberFormat="1" applyFont="1" applyFill="1" applyBorder="1" applyAlignment="1">
      <alignment horizontal="center" vertical="center"/>
    </xf>
    <xf numFmtId="172" fontId="21" fillId="22" borderId="15" xfId="0" applyNumberFormat="1" applyFont="1" applyFill="1" applyBorder="1" applyAlignment="1">
      <alignment vertical="center"/>
    </xf>
    <xf numFmtId="164" fontId="20" fillId="22" borderId="15" xfId="0" applyNumberFormat="1" applyFont="1" applyFill="1" applyBorder="1" applyAlignment="1">
      <alignment horizontal="left" vertical="center" wrapText="1"/>
    </xf>
    <xf numFmtId="174" fontId="13" fillId="22" borderId="0" xfId="0" applyNumberFormat="1" applyFont="1" applyFill="1" applyAlignment="1">
      <alignment horizontal="center" wrapText="1"/>
    </xf>
    <xf numFmtId="175" fontId="13" fillId="22" borderId="0" xfId="1" applyNumberFormat="1" applyFont="1" applyFill="1" applyBorder="1" applyAlignment="1" applyProtection="1">
      <alignment wrapText="1"/>
    </xf>
    <xf numFmtId="166" fontId="23" fillId="22" borderId="14" xfId="1" applyNumberFormat="1" applyFont="1" applyFill="1" applyBorder="1" applyAlignment="1" applyProtection="1"/>
    <xf numFmtId="166" fontId="23" fillId="22" borderId="14" xfId="1" applyNumberFormat="1" applyFont="1" applyFill="1" applyBorder="1" applyAlignment="1" applyProtection="1">
      <alignment horizontal="right"/>
    </xf>
    <xf numFmtId="164" fontId="21" fillId="20" borderId="11" xfId="0" applyNumberFormat="1" applyFont="1" applyFill="1" applyBorder="1" applyAlignment="1">
      <alignment horizontal="left" vertical="center"/>
    </xf>
    <xf numFmtId="164" fontId="21" fillId="20" borderId="12" xfId="0" applyNumberFormat="1" applyFont="1" applyFill="1" applyBorder="1" applyAlignment="1">
      <alignment horizontal="left" vertical="center"/>
    </xf>
    <xf numFmtId="164" fontId="21" fillId="20" borderId="0" xfId="0" applyNumberFormat="1" applyFont="1" applyFill="1" applyBorder="1" applyAlignment="1">
      <alignment horizontal="left" vertical="center"/>
    </xf>
    <xf numFmtId="164" fontId="21" fillId="20" borderId="16" xfId="0" applyNumberFormat="1" applyFont="1" applyFill="1" applyBorder="1" applyAlignment="1">
      <alignment horizontal="left" vertical="center"/>
    </xf>
    <xf numFmtId="164" fontId="20" fillId="22" borderId="23" xfId="0" applyNumberFormat="1" applyFont="1" applyFill="1" applyBorder="1" applyAlignment="1">
      <alignment horizontal="center" vertical="center" wrapText="1"/>
    </xf>
    <xf numFmtId="164" fontId="20" fillId="22" borderId="18" xfId="0" applyNumberFormat="1" applyFont="1" applyFill="1" applyBorder="1" applyAlignment="1">
      <alignment horizontal="center" vertical="center" wrapText="1"/>
    </xf>
    <xf numFmtId="164" fontId="20" fillId="22" borderId="18" xfId="0" applyNumberFormat="1" applyFont="1" applyFill="1" applyBorder="1" applyAlignment="1">
      <alignment horizontal="center" vertical="top" wrapText="1"/>
    </xf>
    <xf numFmtId="165" fontId="23" fillId="22" borderId="15" xfId="1" applyFont="1" applyFill="1" applyBorder="1" applyAlignment="1" applyProtection="1">
      <alignment vertical="center"/>
    </xf>
    <xf numFmtId="167" fontId="23" fillId="22" borderId="15" xfId="1" applyNumberFormat="1" applyFont="1" applyFill="1" applyBorder="1" applyAlignment="1" applyProtection="1">
      <alignment vertical="center"/>
    </xf>
    <xf numFmtId="165" fontId="23" fillId="22" borderId="11" xfId="1" applyFont="1" applyFill="1" applyBorder="1" applyAlignment="1" applyProtection="1">
      <alignment vertical="center"/>
    </xf>
    <xf numFmtId="0" fontId="0" fillId="22" borderId="0" xfId="0" applyFill="1"/>
    <xf numFmtId="164" fontId="20" fillId="22" borderId="22" xfId="0" applyNumberFormat="1" applyFont="1" applyFill="1" applyBorder="1" applyAlignment="1">
      <alignment horizontal="center" vertical="center" wrapText="1"/>
    </xf>
    <xf numFmtId="0" fontId="0" fillId="22" borderId="0" xfId="0" applyFont="1" applyFill="1" applyAlignment="1">
      <alignment vertical="center"/>
    </xf>
    <xf numFmtId="164" fontId="21" fillId="20" borderId="15" xfId="29" applyNumberFormat="1" applyFont="1" applyFill="1" applyBorder="1" applyAlignment="1">
      <alignment horizontal="center" vertical="center"/>
    </xf>
    <xf numFmtId="166" fontId="20" fillId="20" borderId="0" xfId="1" applyNumberFormat="1" applyFont="1" applyFill="1" applyBorder="1" applyAlignment="1" applyProtection="1"/>
    <xf numFmtId="166" fontId="23" fillId="22" borderId="11" xfId="1" applyNumberFormat="1" applyFont="1" applyFill="1" applyBorder="1" applyAlignment="1" applyProtection="1"/>
    <xf numFmtId="165" fontId="0" fillId="22" borderId="15" xfId="1" applyFont="1" applyFill="1" applyBorder="1" applyAlignment="1" applyProtection="1"/>
    <xf numFmtId="166" fontId="23" fillId="22" borderId="18" xfId="1" applyNumberFormat="1" applyFont="1" applyFill="1" applyBorder="1" applyAlignment="1" applyProtection="1"/>
    <xf numFmtId="0" fontId="22" fillId="20" borderId="11" xfId="0" applyFont="1" applyFill="1" applyBorder="1" applyAlignment="1">
      <alignment horizontal="left"/>
    </xf>
    <xf numFmtId="0" fontId="22" fillId="20" borderId="12" xfId="0" applyFont="1" applyFill="1" applyBorder="1" applyAlignment="1">
      <alignment horizontal="center"/>
    </xf>
    <xf numFmtId="0" fontId="22" fillId="22" borderId="15" xfId="0" applyFont="1" applyFill="1" applyBorder="1" applyAlignment="1">
      <alignment horizontal="center"/>
    </xf>
    <xf numFmtId="0" fontId="22" fillId="22" borderId="15" xfId="0" applyFont="1" applyFill="1" applyBorder="1"/>
    <xf numFmtId="165" fontId="23" fillId="22" borderId="23" xfId="1" applyFont="1" applyFill="1" applyBorder="1" applyAlignment="1" applyProtection="1"/>
    <xf numFmtId="166" fontId="20" fillId="22" borderId="0" xfId="1" applyNumberFormat="1" applyFont="1" applyFill="1" applyBorder="1" applyAlignment="1" applyProtection="1"/>
    <xf numFmtId="176" fontId="22" fillId="22" borderId="11" xfId="1" applyNumberFormat="1" applyFont="1" applyFill="1" applyBorder="1" applyAlignment="1" applyProtection="1"/>
    <xf numFmtId="0" fontId="22" fillId="20" borderId="0" xfId="0" applyFont="1" applyFill="1" applyBorder="1" applyAlignment="1">
      <alignment horizontal="left" vertical="center" wrapText="1"/>
    </xf>
    <xf numFmtId="0" fontId="22" fillId="20" borderId="0" xfId="0" applyFont="1" applyFill="1" applyBorder="1"/>
    <xf numFmtId="0" fontId="18" fillId="20" borderId="11" xfId="0" applyFont="1" applyFill="1" applyBorder="1" applyAlignment="1"/>
    <xf numFmtId="0" fontId="18" fillId="20" borderId="14" xfId="0" applyFont="1" applyFill="1" applyBorder="1" applyAlignment="1"/>
    <xf numFmtId="166" fontId="22" fillId="22" borderId="11" xfId="1" applyNumberFormat="1" applyFont="1" applyFill="1" applyBorder="1" applyAlignment="1" applyProtection="1"/>
    <xf numFmtId="0" fontId="18" fillId="22" borderId="14" xfId="0" applyFont="1" applyFill="1" applyBorder="1" applyAlignment="1"/>
    <xf numFmtId="0" fontId="18" fillId="22" borderId="12" xfId="0" applyFont="1" applyFill="1" applyBorder="1" applyAlignment="1"/>
    <xf numFmtId="0" fontId="18" fillId="22" borderId="12" xfId="0" applyFont="1" applyFill="1" applyBorder="1" applyAlignment="1">
      <alignment horizontal="left"/>
    </xf>
    <xf numFmtId="166" fontId="0" fillId="22" borderId="15" xfId="1" applyNumberFormat="1" applyFont="1" applyFill="1" applyBorder="1" applyAlignment="1" applyProtection="1"/>
    <xf numFmtId="0" fontId="22" fillId="22" borderId="15" xfId="0" applyFont="1" applyFill="1" applyBorder="1" applyAlignment="1"/>
    <xf numFmtId="4" fontId="22" fillId="22" borderId="15" xfId="0" applyNumberFormat="1" applyFont="1" applyFill="1" applyBorder="1" applyAlignment="1">
      <alignment horizontal="center"/>
    </xf>
    <xf numFmtId="3" fontId="22" fillId="22" borderId="19" xfId="0" applyNumberFormat="1" applyFont="1" applyFill="1" applyBorder="1" applyAlignment="1">
      <alignment horizontal="center"/>
    </xf>
    <xf numFmtId="4" fontId="39" fillId="22" borderId="19" xfId="0" applyNumberFormat="1" applyFont="1" applyFill="1" applyBorder="1" applyAlignment="1">
      <alignment horizontal="center"/>
    </xf>
    <xf numFmtId="166" fontId="37" fillId="22" borderId="15" xfId="1" applyNumberFormat="1" applyFont="1" applyFill="1" applyBorder="1" applyAlignment="1" applyProtection="1"/>
    <xf numFmtId="165" fontId="37" fillId="22" borderId="23" xfId="1" applyFont="1" applyFill="1" applyBorder="1" applyAlignment="1" applyProtection="1"/>
    <xf numFmtId="0" fontId="22" fillId="22" borderId="15" xfId="0" applyFont="1" applyFill="1" applyBorder="1" applyAlignment="1">
      <alignment wrapText="1"/>
    </xf>
    <xf numFmtId="0" fontId="22" fillId="22" borderId="0" xfId="0" applyFont="1" applyFill="1" applyBorder="1" applyAlignment="1">
      <alignment wrapText="1"/>
    </xf>
    <xf numFmtId="164" fontId="33" fillId="22" borderId="15" xfId="0" applyNumberFormat="1" applyFont="1" applyFill="1" applyBorder="1" applyAlignment="1">
      <alignment horizontal="center" vertical="center" wrapText="1"/>
    </xf>
    <xf numFmtId="168" fontId="36" fillId="19" borderId="15" xfId="0" applyNumberFormat="1" applyFont="1" applyFill="1" applyBorder="1" applyAlignment="1">
      <alignment vertical="center"/>
    </xf>
    <xf numFmtId="168" fontId="36" fillId="0" borderId="15" xfId="0" applyNumberFormat="1" applyFont="1" applyFill="1" applyBorder="1" applyAlignment="1">
      <alignment horizontal="right" vertical="center"/>
    </xf>
    <xf numFmtId="164" fontId="23" fillId="20" borderId="0" xfId="0" applyNumberFormat="1" applyFont="1" applyFill="1" applyBorder="1" applyAlignment="1">
      <alignment horizontal="center" vertical="center"/>
    </xf>
    <xf numFmtId="168" fontId="36" fillId="21" borderId="15" xfId="0" applyNumberFormat="1" applyFont="1" applyFill="1" applyBorder="1" applyAlignment="1">
      <alignment vertical="center"/>
    </xf>
    <xf numFmtId="170" fontId="36" fillId="21" borderId="15" xfId="0" applyNumberFormat="1" applyFont="1" applyFill="1" applyBorder="1" applyAlignment="1">
      <alignment vertical="center"/>
    </xf>
    <xf numFmtId="166" fontId="35" fillId="0" borderId="15" xfId="1" applyNumberFormat="1" applyFont="1" applyFill="1" applyBorder="1" applyAlignment="1" applyProtection="1"/>
    <xf numFmtId="169" fontId="36" fillId="0" borderId="15" xfId="0" applyNumberFormat="1" applyFont="1" applyFill="1" applyBorder="1" applyAlignment="1">
      <alignment vertical="center"/>
    </xf>
    <xf numFmtId="170" fontId="36" fillId="0" borderId="15" xfId="0" applyNumberFormat="1" applyFont="1" applyFill="1" applyBorder="1" applyAlignment="1">
      <alignment vertical="center"/>
    </xf>
    <xf numFmtId="170" fontId="36" fillId="0" borderId="15" xfId="0" applyNumberFormat="1" applyFont="1" applyFill="1" applyBorder="1" applyAlignment="1">
      <alignment horizontal="center" vertical="center"/>
    </xf>
    <xf numFmtId="3" fontId="23" fillId="20" borderId="26" xfId="0" applyNumberFormat="1" applyFont="1" applyFill="1" applyBorder="1"/>
    <xf numFmtId="4" fontId="22" fillId="19" borderId="26" xfId="0" applyNumberFormat="1" applyFont="1" applyFill="1" applyBorder="1"/>
    <xf numFmtId="4" fontId="22" fillId="20" borderId="26" xfId="0" applyNumberFormat="1" applyFont="1" applyFill="1" applyBorder="1"/>
    <xf numFmtId="4" fontId="23" fillId="19" borderId="26" xfId="0" applyNumberFormat="1" applyFont="1" applyFill="1" applyBorder="1"/>
    <xf numFmtId="0" fontId="0" fillId="20" borderId="15" xfId="0" applyFont="1" applyFill="1" applyBorder="1"/>
    <xf numFmtId="165" fontId="23" fillId="21" borderId="15" xfId="1" applyFont="1" applyFill="1" applyBorder="1" applyAlignment="1" applyProtection="1"/>
    <xf numFmtId="166" fontId="21" fillId="22" borderId="0" xfId="1" applyNumberFormat="1" applyFont="1" applyFill="1" applyBorder="1" applyAlignment="1" applyProtection="1"/>
    <xf numFmtId="0" fontId="22" fillId="22" borderId="15" xfId="0" applyFont="1" applyFill="1" applyBorder="1" applyAlignment="1">
      <alignment horizontal="center" vertical="center" wrapText="1"/>
    </xf>
    <xf numFmtId="0" fontId="23" fillId="24" borderId="15" xfId="0" applyFont="1" applyFill="1" applyBorder="1"/>
    <xf numFmtId="166" fontId="23" fillId="24" borderId="15" xfId="1" applyNumberFormat="1" applyFont="1" applyFill="1" applyBorder="1" applyAlignment="1" applyProtection="1"/>
    <xf numFmtId="0" fontId="22" fillId="24" borderId="15" xfId="0" applyFont="1" applyFill="1" applyBorder="1" applyAlignment="1">
      <alignment horizontal="center" vertical="center" wrapText="1"/>
    </xf>
    <xf numFmtId="0" fontId="37" fillId="24" borderId="15" xfId="0" applyFont="1" applyFill="1" applyBorder="1" applyAlignment="1">
      <alignment horizontal="center" vertical="center" wrapText="1"/>
    </xf>
    <xf numFmtId="0" fontId="13" fillId="24" borderId="15" xfId="0" applyFont="1" applyFill="1" applyBorder="1"/>
    <xf numFmtId="166" fontId="21" fillId="22" borderId="0" xfId="1" applyNumberFormat="1" applyFont="1" applyFill="1" applyBorder="1" applyAlignment="1" applyProtection="1">
      <alignment horizontal="right"/>
    </xf>
    <xf numFmtId="2" fontId="20" fillId="0" borderId="15" xfId="0" applyNumberFormat="1" applyFont="1" applyBorder="1" applyAlignment="1">
      <alignment vertical="center"/>
    </xf>
    <xf numFmtId="2" fontId="21" fillId="0" borderId="15" xfId="0" applyNumberFormat="1" applyFont="1" applyBorder="1" applyAlignment="1">
      <alignment vertical="center"/>
    </xf>
    <xf numFmtId="2" fontId="22" fillId="0" borderId="0" xfId="0" applyNumberFormat="1" applyFont="1"/>
    <xf numFmtId="4" fontId="23" fillId="22" borderId="15" xfId="1" applyNumberFormat="1" applyFont="1" applyFill="1" applyBorder="1" applyAlignment="1" applyProtection="1"/>
    <xf numFmtId="2" fontId="23" fillId="22" borderId="15" xfId="1" applyNumberFormat="1" applyFont="1" applyFill="1" applyBorder="1" applyAlignment="1" applyProtection="1"/>
    <xf numFmtId="166" fontId="0" fillId="0" borderId="15" xfId="1" applyNumberFormat="1" applyFont="1" applyFill="1" applyBorder="1" applyAlignment="1" applyProtection="1"/>
    <xf numFmtId="0" fontId="0" fillId="22" borderId="11" xfId="0" applyFont="1" applyFill="1" applyBorder="1" applyAlignment="1">
      <alignment horizontal="center" vertical="center"/>
    </xf>
    <xf numFmtId="0" fontId="16" fillId="20" borderId="0" xfId="0" applyFont="1" applyFill="1" applyBorder="1" applyAlignment="1">
      <alignment horizontal="center"/>
    </xf>
    <xf numFmtId="0" fontId="18" fillId="20" borderId="10" xfId="0" applyFont="1" applyFill="1" applyBorder="1" applyAlignment="1">
      <alignment horizontal="center" vertical="center"/>
    </xf>
    <xf numFmtId="0" fontId="0" fillId="22" borderId="11" xfId="0" applyFont="1" applyFill="1" applyBorder="1" applyAlignment="1">
      <alignment horizontal="center" vertical="center" wrapText="1"/>
    </xf>
    <xf numFmtId="0" fontId="0" fillId="22" borderId="14" xfId="0" applyFont="1" applyFill="1" applyBorder="1" applyAlignment="1">
      <alignment horizontal="center" vertical="center"/>
    </xf>
    <xf numFmtId="0" fontId="18" fillId="23" borderId="16" xfId="0" applyFont="1" applyFill="1" applyBorder="1" applyAlignment="1">
      <alignment horizontal="center" vertical="center" wrapText="1"/>
    </xf>
    <xf numFmtId="0" fontId="17" fillId="23" borderId="0" xfId="0" applyFont="1" applyFill="1" applyBorder="1" applyAlignment="1">
      <alignment horizontal="left"/>
    </xf>
    <xf numFmtId="0" fontId="30" fillId="20" borderId="0" xfId="0" applyFont="1" applyFill="1" applyBorder="1" applyAlignment="1">
      <alignment horizontal="center" vertical="center"/>
    </xf>
    <xf numFmtId="0" fontId="18" fillId="19" borderId="0" xfId="0" applyFont="1" applyFill="1" applyBorder="1" applyAlignment="1">
      <alignment horizontal="center" vertical="center"/>
    </xf>
    <xf numFmtId="0" fontId="18" fillId="23" borderId="0" xfId="0" applyFont="1" applyFill="1" applyBorder="1" applyAlignment="1">
      <alignment horizontal="center" vertical="center" wrapText="1"/>
    </xf>
    <xf numFmtId="0" fontId="18" fillId="23" borderId="0" xfId="0" applyFont="1" applyFill="1" applyBorder="1" applyAlignment="1">
      <alignment horizontal="center" vertical="center"/>
    </xf>
    <xf numFmtId="164" fontId="23" fillId="20" borderId="15" xfId="0" applyNumberFormat="1" applyFont="1" applyFill="1" applyBorder="1" applyAlignment="1">
      <alignment horizontal="center" vertical="center"/>
    </xf>
    <xf numFmtId="1" fontId="20" fillId="20" borderId="15" xfId="0" applyNumberFormat="1" applyFont="1" applyFill="1" applyBorder="1" applyAlignment="1">
      <alignment horizontal="left" vertical="center"/>
    </xf>
    <xf numFmtId="1" fontId="20" fillId="20" borderId="15" xfId="0" applyNumberFormat="1" applyFont="1" applyFill="1" applyBorder="1" applyAlignment="1">
      <alignment horizontal="center" vertical="center"/>
    </xf>
    <xf numFmtId="0" fontId="0" fillId="20" borderId="15" xfId="0" applyFont="1" applyFill="1" applyBorder="1" applyAlignment="1">
      <alignment horizontal="center"/>
    </xf>
    <xf numFmtId="1" fontId="20" fillId="20" borderId="15" xfId="0" applyNumberFormat="1" applyFont="1" applyFill="1" applyBorder="1" applyAlignment="1">
      <alignment horizontal="center" vertical="center" wrapText="1"/>
    </xf>
    <xf numFmtId="164" fontId="21" fillId="20" borderId="15" xfId="0" applyNumberFormat="1" applyFont="1" applyFill="1" applyBorder="1" applyAlignment="1">
      <alignment horizontal="center" vertical="center"/>
    </xf>
    <xf numFmtId="166" fontId="22" fillId="20" borderId="15" xfId="1" applyNumberFormat="1" applyFont="1" applyFill="1" applyBorder="1" applyAlignment="1" applyProtection="1">
      <alignment horizontal="left"/>
    </xf>
    <xf numFmtId="166" fontId="20" fillId="22" borderId="15" xfId="1" applyNumberFormat="1" applyFont="1" applyFill="1" applyBorder="1" applyAlignment="1" applyProtection="1">
      <alignment horizontal="left" vertical="center"/>
    </xf>
    <xf numFmtId="166" fontId="20" fillId="22" borderId="11" xfId="1" applyNumberFormat="1" applyFont="1" applyFill="1" applyBorder="1" applyAlignment="1" applyProtection="1">
      <alignment horizontal="left" vertical="center"/>
    </xf>
    <xf numFmtId="0" fontId="0" fillId="0" borderId="17" xfId="0" applyBorder="1" applyAlignment="1">
      <alignment horizontal="center"/>
    </xf>
    <xf numFmtId="166" fontId="22" fillId="22" borderId="15" xfId="1" applyNumberFormat="1" applyFont="1" applyFill="1" applyBorder="1" applyAlignment="1" applyProtection="1">
      <alignment horizontal="center"/>
    </xf>
    <xf numFmtId="164" fontId="21" fillId="20" borderId="18" xfId="0" applyNumberFormat="1" applyFont="1" applyFill="1" applyBorder="1" applyAlignment="1">
      <alignment horizontal="center" vertical="center"/>
    </xf>
    <xf numFmtId="166" fontId="23" fillId="22" borderId="15" xfId="1" applyNumberFormat="1" applyFont="1" applyFill="1" applyBorder="1" applyAlignment="1" applyProtection="1">
      <alignment horizontal="center"/>
    </xf>
    <xf numFmtId="166" fontId="23" fillId="22" borderId="11" xfId="1" applyNumberFormat="1" applyFont="1" applyFill="1" applyBorder="1" applyAlignment="1" applyProtection="1">
      <alignment horizontal="center"/>
    </xf>
    <xf numFmtId="165" fontId="23" fillId="22" borderId="12" xfId="1" applyFont="1" applyFill="1" applyBorder="1" applyAlignment="1" applyProtection="1">
      <alignment horizontal="center"/>
    </xf>
    <xf numFmtId="165" fontId="23" fillId="22" borderId="12" xfId="1" applyFont="1" applyFill="1" applyBorder="1" applyAlignment="1" applyProtection="1">
      <alignment horizontal="right"/>
    </xf>
    <xf numFmtId="164" fontId="21" fillId="20" borderId="22" xfId="0" applyNumberFormat="1" applyFont="1" applyFill="1" applyBorder="1" applyAlignment="1">
      <alignment horizontal="center" vertical="center"/>
    </xf>
    <xf numFmtId="164" fontId="21" fillId="20" borderId="15" xfId="0" applyNumberFormat="1" applyFont="1" applyFill="1" applyBorder="1" applyAlignment="1">
      <alignment horizontal="left" vertical="center"/>
    </xf>
    <xf numFmtId="164" fontId="21" fillId="20" borderId="23" xfId="0" applyNumberFormat="1" applyFont="1" applyFill="1" applyBorder="1" applyAlignment="1">
      <alignment horizontal="left" vertical="center"/>
    </xf>
    <xf numFmtId="166" fontId="21" fillId="20" borderId="16" xfId="1" applyNumberFormat="1" applyFont="1" applyFill="1" applyBorder="1" applyAlignment="1" applyProtection="1">
      <alignment horizontal="left" vertical="center"/>
    </xf>
    <xf numFmtId="164" fontId="21" fillId="20" borderId="13" xfId="0" applyNumberFormat="1" applyFont="1" applyFill="1" applyBorder="1" applyAlignment="1">
      <alignment horizontal="center" vertical="center"/>
    </xf>
    <xf numFmtId="164" fontId="21" fillId="20" borderId="16" xfId="0" applyNumberFormat="1" applyFont="1" applyFill="1" applyBorder="1" applyAlignment="1">
      <alignment horizontal="left" vertical="center"/>
    </xf>
    <xf numFmtId="164" fontId="21" fillId="20" borderId="0" xfId="0" applyNumberFormat="1" applyFont="1" applyFill="1" applyBorder="1" applyAlignment="1">
      <alignment horizontal="left" vertical="center"/>
    </xf>
    <xf numFmtId="164" fontId="20" fillId="22" borderId="24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0" fillId="20" borderId="10" xfId="0" applyFont="1" applyFill="1" applyBorder="1" applyAlignment="1">
      <alignment horizontal="center"/>
    </xf>
    <xf numFmtId="166" fontId="20" fillId="20" borderId="16" xfId="1" applyNumberFormat="1" applyFont="1" applyFill="1" applyBorder="1" applyAlignment="1" applyProtection="1">
      <alignment horizontal="left"/>
    </xf>
    <xf numFmtId="2" fontId="21" fillId="22" borderId="15" xfId="1" applyNumberFormat="1" applyFont="1" applyFill="1" applyBorder="1" applyAlignment="1" applyProtection="1">
      <alignment horizontal="center"/>
    </xf>
    <xf numFmtId="166" fontId="22" fillId="20" borderId="15" xfId="1" applyNumberFormat="1" applyFont="1" applyFill="1" applyBorder="1" applyAlignment="1" applyProtection="1">
      <alignment horizontal="center"/>
    </xf>
    <xf numFmtId="2" fontId="22" fillId="22" borderId="15" xfId="1" applyNumberFormat="1" applyFont="1" applyFill="1" applyBorder="1" applyAlignment="1" applyProtection="1">
      <alignment horizontal="center"/>
    </xf>
    <xf numFmtId="0" fontId="24" fillId="12" borderId="25" xfId="0" applyFont="1" applyFill="1" applyBorder="1" applyAlignment="1">
      <alignment horizontal="center" vertical="center" wrapText="1"/>
    </xf>
    <xf numFmtId="0" fontId="22" fillId="22" borderId="26" xfId="0" applyFont="1" applyFill="1" applyBorder="1" applyAlignment="1">
      <alignment wrapText="1"/>
    </xf>
    <xf numFmtId="0" fontId="22" fillId="22" borderId="26" xfId="0" applyFont="1" applyFill="1" applyBorder="1" applyAlignment="1">
      <alignment horizontal="left" wrapText="1"/>
    </xf>
    <xf numFmtId="0" fontId="22" fillId="21" borderId="26" xfId="0" applyFont="1" applyFill="1" applyBorder="1" applyAlignment="1">
      <alignment wrapText="1"/>
    </xf>
    <xf numFmtId="0" fontId="22" fillId="20" borderId="26" xfId="0" applyFont="1" applyFill="1" applyBorder="1" applyAlignment="1">
      <alignment wrapText="1"/>
    </xf>
    <xf numFmtId="0" fontId="23" fillId="20" borderId="26" xfId="0" applyFont="1" applyFill="1" applyBorder="1" applyAlignment="1">
      <alignment wrapText="1"/>
    </xf>
    <xf numFmtId="166" fontId="21" fillId="22" borderId="11" xfId="1" applyNumberFormat="1" applyFont="1" applyFill="1" applyBorder="1" applyAlignment="1" applyProtection="1">
      <alignment horizontal="center"/>
    </xf>
    <xf numFmtId="0" fontId="22" fillId="0" borderId="15" xfId="0" applyFont="1" applyBorder="1" applyAlignment="1">
      <alignment horizontal="center" vertical="center" wrapText="1"/>
    </xf>
    <xf numFmtId="0" fontId="22" fillId="22" borderId="15" xfId="0" applyFont="1" applyFill="1" applyBorder="1" applyAlignment="1">
      <alignment horizontal="center" vertical="center" wrapText="1"/>
    </xf>
    <xf numFmtId="0" fontId="0" fillId="22" borderId="15" xfId="0" applyFont="1" applyFill="1" applyBorder="1" applyAlignment="1">
      <alignment horizontal="center" vertical="center" wrapText="1"/>
    </xf>
    <xf numFmtId="164" fontId="29" fillId="20" borderId="23" xfId="0" applyNumberFormat="1" applyFont="1" applyFill="1" applyBorder="1" applyAlignment="1">
      <alignment horizontal="center" vertical="center"/>
    </xf>
    <xf numFmtId="164" fontId="29" fillId="20" borderId="18" xfId="0" applyNumberFormat="1" applyFont="1" applyFill="1" applyBorder="1" applyAlignment="1">
      <alignment horizontal="center" vertical="center"/>
    </xf>
    <xf numFmtId="164" fontId="29" fillId="20" borderId="15" xfId="0" applyNumberFormat="1" applyFont="1" applyFill="1" applyBorder="1" applyAlignment="1">
      <alignment horizontal="center" vertical="center"/>
    </xf>
    <xf numFmtId="164" fontId="29" fillId="20" borderId="11" xfId="0" applyNumberFormat="1" applyFont="1" applyFill="1" applyBorder="1" applyAlignment="1">
      <alignment horizontal="center" vertical="center"/>
    </xf>
    <xf numFmtId="164" fontId="29" fillId="20" borderId="12" xfId="0" applyNumberFormat="1" applyFont="1" applyFill="1" applyBorder="1" applyAlignment="1">
      <alignment horizontal="center" vertical="center"/>
    </xf>
    <xf numFmtId="164" fontId="21" fillId="20" borderId="11" xfId="0" applyNumberFormat="1" applyFont="1" applyFill="1" applyBorder="1" applyAlignment="1">
      <alignment horizontal="center" vertical="center"/>
    </xf>
    <xf numFmtId="164" fontId="21" fillId="20" borderId="14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24" borderId="15" xfId="0" applyFont="1" applyFill="1" applyBorder="1" applyAlignment="1">
      <alignment horizontal="center" vertical="center" wrapText="1"/>
    </xf>
    <xf numFmtId="164" fontId="21" fillId="20" borderId="12" xfId="0" applyNumberFormat="1" applyFont="1" applyFill="1" applyBorder="1" applyAlignment="1">
      <alignment horizontal="center" vertical="center"/>
    </xf>
    <xf numFmtId="0" fontId="20" fillId="22" borderId="15" xfId="29" applyFont="1" applyFill="1" applyBorder="1" applyAlignment="1">
      <alignment horizontal="left" vertical="center" wrapText="1"/>
    </xf>
    <xf numFmtId="0" fontId="18" fillId="20" borderId="15" xfId="0" applyFont="1" applyFill="1" applyBorder="1" applyAlignment="1">
      <alignment horizontal="left"/>
    </xf>
    <xf numFmtId="0" fontId="20" fillId="0" borderId="15" xfId="29" applyFont="1" applyBorder="1" applyAlignment="1">
      <alignment horizontal="center" vertical="center" wrapText="1"/>
    </xf>
    <xf numFmtId="0" fontId="20" fillId="22" borderId="15" xfId="29" applyFont="1" applyFill="1" applyBorder="1" applyAlignment="1"/>
    <xf numFmtId="0" fontId="22" fillId="20" borderId="15" xfId="0" applyFont="1" applyFill="1" applyBorder="1" applyAlignment="1"/>
    <xf numFmtId="0" fontId="22" fillId="20" borderId="15" xfId="0" applyFont="1" applyFill="1" applyBorder="1" applyAlignment="1">
      <alignment horizontal="left" vertical="center" wrapText="1"/>
    </xf>
    <xf numFmtId="166" fontId="23" fillId="22" borderId="29" xfId="1" applyNumberFormat="1" applyFont="1" applyFill="1" applyBorder="1" applyAlignment="1" applyProtection="1">
      <alignment horizontal="center"/>
    </xf>
    <xf numFmtId="0" fontId="18" fillId="20" borderId="11" xfId="0" applyFont="1" applyFill="1" applyBorder="1" applyAlignment="1">
      <alignment horizontal="left"/>
    </xf>
    <xf numFmtId="166" fontId="23" fillId="22" borderId="30" xfId="1" applyNumberFormat="1" applyFont="1" applyFill="1" applyBorder="1" applyAlignment="1" applyProtection="1">
      <alignment horizontal="center"/>
    </xf>
    <xf numFmtId="0" fontId="18" fillId="20" borderId="0" xfId="0" applyFont="1" applyFill="1" applyBorder="1" applyAlignment="1">
      <alignment horizontal="left"/>
    </xf>
    <xf numFmtId="0" fontId="22" fillId="20" borderId="15" xfId="0" applyFont="1" applyFill="1" applyBorder="1" applyAlignment="1">
      <alignment wrapText="1"/>
    </xf>
    <xf numFmtId="0" fontId="22" fillId="20" borderId="17" xfId="0" applyFont="1" applyFill="1" applyBorder="1" applyAlignment="1">
      <alignment horizontal="center" vertical="center" wrapText="1"/>
    </xf>
    <xf numFmtId="0" fontId="22" fillId="20" borderId="24" xfId="0" applyFont="1" applyFill="1" applyBorder="1" applyAlignment="1">
      <alignment horizontal="left" vertical="center"/>
    </xf>
    <xf numFmtId="0" fontId="22" fillId="20" borderId="30" xfId="0" applyFont="1" applyFill="1" applyBorder="1" applyAlignment="1">
      <alignment horizontal="left" vertical="center"/>
    </xf>
    <xf numFmtId="0" fontId="22" fillId="20" borderId="13" xfId="0" applyFont="1" applyFill="1" applyBorder="1" applyAlignment="1">
      <alignment horizontal="left" vertical="center"/>
    </xf>
    <xf numFmtId="0" fontId="22" fillId="20" borderId="29" xfId="0" applyFont="1" applyFill="1" applyBorder="1" applyAlignment="1">
      <alignment horizontal="left" vertical="center"/>
    </xf>
    <xf numFmtId="166" fontId="22" fillId="22" borderId="15" xfId="1" applyNumberFormat="1" applyFont="1" applyFill="1" applyBorder="1" applyAlignment="1" applyProtection="1">
      <alignment horizontal="left"/>
    </xf>
    <xf numFmtId="0" fontId="21" fillId="20" borderId="15" xfId="0" applyFont="1" applyFill="1" applyBorder="1" applyAlignment="1">
      <alignment horizontal="center"/>
    </xf>
    <xf numFmtId="0" fontId="22" fillId="20" borderId="15" xfId="0" applyFont="1" applyFill="1" applyBorder="1" applyAlignment="1">
      <alignment vertical="center"/>
    </xf>
    <xf numFmtId="166" fontId="20" fillId="20" borderId="16" xfId="1" applyNumberFormat="1" applyFont="1" applyFill="1" applyBorder="1" applyAlignment="1" applyProtection="1">
      <alignment horizontal="left" vertical="center"/>
    </xf>
    <xf numFmtId="0" fontId="21" fillId="20" borderId="18" xfId="0" applyFont="1" applyFill="1" applyBorder="1" applyAlignment="1">
      <alignment horizontal="center"/>
    </xf>
    <xf numFmtId="0" fontId="22" fillId="20" borderId="15" xfId="0" applyFont="1" applyFill="1" applyBorder="1" applyAlignment="1">
      <alignment horizontal="left"/>
    </xf>
    <xf numFmtId="0" fontId="22" fillId="20" borderId="15" xfId="0" applyFont="1" applyFill="1" applyBorder="1" applyAlignment="1">
      <alignment horizontal="center" vertical="center" wrapText="1"/>
    </xf>
    <xf numFmtId="0" fontId="18" fillId="22" borderId="11" xfId="0" applyFont="1" applyFill="1" applyBorder="1" applyAlignment="1">
      <alignment horizontal="center"/>
    </xf>
    <xf numFmtId="0" fontId="18" fillId="22" borderId="14" xfId="0" applyFont="1" applyFill="1" applyBorder="1" applyAlignment="1">
      <alignment horizontal="center"/>
    </xf>
    <xf numFmtId="0" fontId="18" fillId="22" borderId="12" xfId="0" applyFont="1" applyFill="1" applyBorder="1" applyAlignment="1">
      <alignment horizontal="center"/>
    </xf>
    <xf numFmtId="0" fontId="21" fillId="20" borderId="13" xfId="0" applyFont="1" applyFill="1" applyBorder="1" applyAlignment="1">
      <alignment horizontal="center"/>
    </xf>
    <xf numFmtId="0" fontId="22" fillId="20" borderId="17" xfId="0" applyFont="1" applyFill="1" applyBorder="1" applyAlignment="1">
      <alignment horizontal="left" vertical="center" wrapText="1"/>
    </xf>
    <xf numFmtId="0" fontId="22" fillId="20" borderId="12" xfId="0" applyFont="1" applyFill="1" applyBorder="1" applyAlignment="1">
      <alignment horizontal="center"/>
    </xf>
  </cellXfs>
  <cellStyles count="46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4" xr:uid="{00000000-0005-0000-0000-000013000000}"/>
    <cellStyle name="Celda de comprobación 2" xfId="22" xr:uid="{00000000-0005-0000-0000-000014000000}"/>
    <cellStyle name="Celda vinculada 2" xfId="23" xr:uid="{00000000-0005-0000-0000-000015000000}"/>
    <cellStyle name="Coma" xfId="1" builtinId="3"/>
    <cellStyle name="Encabezado 4 2" xfId="25" xr:uid="{00000000-0005-0000-0000-000016000000}"/>
    <cellStyle name="Énfasis1 2" xfId="38" xr:uid="{00000000-0005-0000-0000-000017000000}"/>
    <cellStyle name="Énfasis2 2" xfId="39" xr:uid="{00000000-0005-0000-0000-000018000000}"/>
    <cellStyle name="Énfasis3 2" xfId="40" xr:uid="{00000000-0005-0000-0000-000019000000}"/>
    <cellStyle name="Énfasis4 2" xfId="41" xr:uid="{00000000-0005-0000-0000-00001A000000}"/>
    <cellStyle name="Énfasis5 2" xfId="42" xr:uid="{00000000-0005-0000-0000-00001B000000}"/>
    <cellStyle name="Énfasis6 2" xfId="43" xr:uid="{00000000-0005-0000-0000-00001C000000}"/>
    <cellStyle name="Entrada 2" xfId="26" xr:uid="{00000000-0005-0000-0000-00001D000000}"/>
    <cellStyle name="Excel Built-in Currency" xfId="45" xr:uid="{00000000-0005-0000-0000-00001E000000}"/>
    <cellStyle name="Excel_BuiltIn_Comma" xfId="44" xr:uid="{00000000-0005-0000-0000-00001F000000}"/>
    <cellStyle name="Hiperligazón" xfId="2" builtinId="8"/>
    <cellStyle name="Incorrecto 2" xfId="27" xr:uid="{00000000-0005-0000-0000-000021000000}"/>
    <cellStyle name="Neutral 2" xfId="28" xr:uid="{00000000-0005-0000-0000-000023000000}"/>
    <cellStyle name="Normal" xfId="0" builtinId="0"/>
    <cellStyle name="Normal 2" xfId="29" xr:uid="{00000000-0005-0000-0000-000025000000}"/>
    <cellStyle name="Notas 2" xfId="30" xr:uid="{00000000-0005-0000-0000-000026000000}"/>
    <cellStyle name="Salida 2" xfId="31" xr:uid="{00000000-0005-0000-0000-000027000000}"/>
    <cellStyle name="Texto de advertencia 2" xfId="32" xr:uid="{00000000-0005-0000-0000-000028000000}"/>
    <cellStyle name="Texto explicativo 2" xfId="33" xr:uid="{00000000-0005-0000-0000-000029000000}"/>
    <cellStyle name="Título 1 1" xfId="35" xr:uid="{00000000-0005-0000-0000-00002A000000}"/>
    <cellStyle name="Título 2 2" xfId="36" xr:uid="{00000000-0005-0000-0000-00002B000000}"/>
    <cellStyle name="Título 3 2" xfId="37" xr:uid="{00000000-0005-0000-0000-00002C000000}"/>
    <cellStyle name="Total 2" xfId="34" xr:uid="{00000000-0005-0000-0000-00002D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FFCC76"/>
      <rgbColor rgb="FF0000FF"/>
      <rgbColor rgb="FFC3E226"/>
      <rgbColor rgb="FFFF00FF"/>
      <rgbColor rgb="FFE2ED93"/>
      <rgbColor rgb="FF800000"/>
      <rgbColor rgb="FF008000"/>
      <rgbColor rgb="FF000080"/>
      <rgbColor rgb="FF808000"/>
      <rgbColor rgb="FF800080"/>
      <rgbColor rgb="FFFFD7A0"/>
      <rgbColor rgb="FFC0C0C0"/>
      <rgbColor rgb="FF808080"/>
      <rgbColor rgb="FF8CB496"/>
      <rgbColor rgb="FF993366"/>
      <rgbColor rgb="FFFFFFCC"/>
      <rgbColor rgb="FFD9D9D9"/>
      <rgbColor rgb="FF660066"/>
      <rgbColor rgb="FFFF8080"/>
      <rgbColor rgb="FF0563C1"/>
      <rgbColor rgb="FFCCCCFF"/>
      <rgbColor rgb="FF000080"/>
      <rgbColor rgb="FFFF00FF"/>
      <rgbColor rgb="FFFFC54B"/>
      <rgbColor rgb="FFFFDDAF"/>
      <rgbColor rgb="FF800080"/>
      <rgbColor rgb="FF800000"/>
      <rgbColor rgb="FF008080"/>
      <rgbColor rgb="FF0000FF"/>
      <rgbColor rgb="FFFFE2BF"/>
      <rgbColor rgb="FFFFE8CC"/>
      <rgbColor rgb="FFCCFFCC"/>
      <rgbColor rgb="FFFFFF99"/>
      <rgbColor rgb="FF99CCFF"/>
      <rgbColor rgb="FFFF99CC"/>
      <rgbColor rgb="FFCC99FF"/>
      <rgbColor rgb="FFFFD28A"/>
      <rgbColor rgb="FF3366FF"/>
      <rgbColor rgb="FF33CCCC"/>
      <rgbColor rgb="FF99CC00"/>
      <rgbColor rgb="FFFFBF00"/>
      <rgbColor rgb="FFE9AF00"/>
      <rgbColor rgb="FFD29E00"/>
      <rgbColor rgb="FF666699"/>
      <rgbColor rgb="FF969696"/>
      <rgbColor rgb="FF003366"/>
      <rgbColor rgb="FFB4C8B3"/>
      <rgbColor rgb="FF003300"/>
      <rgbColor rgb="FF333300"/>
      <rgbColor rgb="FFEFB94B"/>
      <rgbColor rgb="FFD9A94B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699"/>
      <color rgb="FFFFD966"/>
      <color rgb="FFF8CBAD"/>
      <color rgb="FFF4B084"/>
      <color rgb="FFBDD7EE"/>
      <color rgb="FF9BC2E6"/>
      <color rgb="FFD6DCE4"/>
      <color rgb="FFB4C8B3"/>
      <color rgb="FF8CB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2064" name="_x0000_t202" hidden="1">
          <a:extLst>
            <a:ext uri="{FF2B5EF4-FFF2-40B4-BE49-F238E27FC236}">
              <a16:creationId xmlns:a16="http://schemas.microsoft.com/office/drawing/2014/main" id="{A3F8D800-F7C7-4583-ADEB-7FD258B4044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2062" name="_x0000_t202" hidden="1">
          <a:extLst>
            <a:ext uri="{FF2B5EF4-FFF2-40B4-BE49-F238E27FC236}">
              <a16:creationId xmlns:a16="http://schemas.microsoft.com/office/drawing/2014/main" id="{3231D24B-B907-49AB-A0F1-ADC483F02B6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2060" name="_x0000_t202" hidden="1">
          <a:extLst>
            <a:ext uri="{FF2B5EF4-FFF2-40B4-BE49-F238E27FC236}">
              <a16:creationId xmlns:a16="http://schemas.microsoft.com/office/drawing/2014/main" id="{E71BC35D-7539-46AE-B6F3-E8A547B4EBE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2058" name="_x0000_t202" hidden="1">
          <a:extLst>
            <a:ext uri="{FF2B5EF4-FFF2-40B4-BE49-F238E27FC236}">
              <a16:creationId xmlns:a16="http://schemas.microsoft.com/office/drawing/2014/main" id="{F02EAB01-E5C5-4DF5-9235-22828300F18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2056" name="_x0000_t202" hidden="1">
          <a:extLst>
            <a:ext uri="{FF2B5EF4-FFF2-40B4-BE49-F238E27FC236}">
              <a16:creationId xmlns:a16="http://schemas.microsoft.com/office/drawing/2014/main" id="{C0BFFE22-E883-48D7-9FB4-8BE3D7EED52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2054" name="_x0000_t202" hidden="1">
          <a:extLst>
            <a:ext uri="{FF2B5EF4-FFF2-40B4-BE49-F238E27FC236}">
              <a16:creationId xmlns:a16="http://schemas.microsoft.com/office/drawing/2014/main" id="{3CBA5561-C640-4B5E-BA05-3DF675094A7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2052" name="_x0000_t202" hidden="1">
          <a:extLst>
            <a:ext uri="{FF2B5EF4-FFF2-40B4-BE49-F238E27FC236}">
              <a16:creationId xmlns:a16="http://schemas.microsoft.com/office/drawing/2014/main" id="{2F8116E4-4435-4F25-92D5-7597B700F25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2050" name="_x0000_t202" hidden="1">
          <a:extLst>
            <a:ext uri="{FF2B5EF4-FFF2-40B4-BE49-F238E27FC236}">
              <a16:creationId xmlns:a16="http://schemas.microsoft.com/office/drawing/2014/main" id="{61B25F79-D44D-40A3-BB3B-B1F806B7DDA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2" name="AutoShape 16">
          <a:extLst>
            <a:ext uri="{FF2B5EF4-FFF2-40B4-BE49-F238E27FC236}">
              <a16:creationId xmlns:a16="http://schemas.microsoft.com/office/drawing/2014/main" id="{0554F9DC-99E3-41DE-98B0-28DB7AE061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528A24C6-F717-40C2-B100-2A2E9D3BAB6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4" name="AutoShape 12">
          <a:extLst>
            <a:ext uri="{FF2B5EF4-FFF2-40B4-BE49-F238E27FC236}">
              <a16:creationId xmlns:a16="http://schemas.microsoft.com/office/drawing/2014/main" id="{C4EA8217-D5F1-4B78-80E1-DDFCB85FFB9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5" name="AutoShape 10">
          <a:extLst>
            <a:ext uri="{FF2B5EF4-FFF2-40B4-BE49-F238E27FC236}">
              <a16:creationId xmlns:a16="http://schemas.microsoft.com/office/drawing/2014/main" id="{9A000AF0-7ADF-4B43-86E9-85D5FACB0A6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DE1019C5-5B07-4FD0-B5CC-44672DE58BD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52AE05AB-6302-4A23-B327-D3521CA9E69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3DEDE88D-BACC-4D1D-81AE-10A68B7FAF4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BF311244-976A-41C5-9C4B-21E504752B4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10" name="AutoShape 16">
          <a:extLst>
            <a:ext uri="{FF2B5EF4-FFF2-40B4-BE49-F238E27FC236}">
              <a16:creationId xmlns:a16="http://schemas.microsoft.com/office/drawing/2014/main" id="{078A0939-9089-4AFF-906E-06FE5513D5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11" name="AutoShape 14">
          <a:extLst>
            <a:ext uri="{FF2B5EF4-FFF2-40B4-BE49-F238E27FC236}">
              <a16:creationId xmlns:a16="http://schemas.microsoft.com/office/drawing/2014/main" id="{A640DE16-9867-4750-BC55-CBF0AB463AC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12" name="AutoShape 12">
          <a:extLst>
            <a:ext uri="{FF2B5EF4-FFF2-40B4-BE49-F238E27FC236}">
              <a16:creationId xmlns:a16="http://schemas.microsoft.com/office/drawing/2014/main" id="{B969A409-ABAD-464E-83C4-DC1F8BCFB74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55C3174A-F4F0-415B-AB95-48D98DA3CA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14" name="AutoShape 8">
          <a:extLst>
            <a:ext uri="{FF2B5EF4-FFF2-40B4-BE49-F238E27FC236}">
              <a16:creationId xmlns:a16="http://schemas.microsoft.com/office/drawing/2014/main" id="{FB173A31-187F-4581-B8EA-99A5941DF4F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15" name="AutoShape 6">
          <a:extLst>
            <a:ext uri="{FF2B5EF4-FFF2-40B4-BE49-F238E27FC236}">
              <a16:creationId xmlns:a16="http://schemas.microsoft.com/office/drawing/2014/main" id="{0640EF32-1274-407D-BE72-E4CFA769817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A50472D7-28A5-43D2-8C85-90012E0C3D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1076987F-9AD2-4310-BA94-60B42B76BB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workbookViewId="0">
      <selection activeCell="B5" sqref="B5"/>
    </sheetView>
  </sheetViews>
  <sheetFormatPr defaultColWidth="11.44140625" defaultRowHeight="14.4"/>
  <cols>
    <col min="1" max="1" width="43.88671875" customWidth="1"/>
    <col min="2" max="2" width="37.88671875" customWidth="1"/>
  </cols>
  <sheetData>
    <row r="1" spans="1:6" ht="18">
      <c r="A1" s="240" t="s">
        <v>236</v>
      </c>
      <c r="B1" s="240"/>
    </row>
    <row r="2" spans="1:6" ht="18">
      <c r="A2" s="1"/>
      <c r="B2" s="1"/>
    </row>
    <row r="3" spans="1:6">
      <c r="B3" s="241" t="s">
        <v>0</v>
      </c>
    </row>
    <row r="4" spans="1:6">
      <c r="B4" s="241"/>
    </row>
    <row r="5" spans="1:6" ht="15" customHeight="1">
      <c r="A5" s="242" t="s">
        <v>1</v>
      </c>
      <c r="B5" s="124" t="s">
        <v>2</v>
      </c>
    </row>
    <row r="6" spans="1:6">
      <c r="A6" s="242"/>
      <c r="B6" s="124" t="s">
        <v>3</v>
      </c>
      <c r="E6" s="121"/>
      <c r="F6" s="121"/>
    </row>
    <row r="7" spans="1:6" ht="6.75" customHeight="1">
      <c r="A7" s="2"/>
      <c r="B7" s="3"/>
    </row>
    <row r="8" spans="1:6">
      <c r="A8" s="243" t="s">
        <v>4</v>
      </c>
      <c r="B8" s="124" t="s">
        <v>5</v>
      </c>
    </row>
    <row r="9" spans="1:6">
      <c r="A9" s="243"/>
      <c r="B9" s="124" t="s">
        <v>6</v>
      </c>
    </row>
    <row r="10" spans="1:6">
      <c r="A10" s="243"/>
      <c r="B10" s="125" t="s">
        <v>7</v>
      </c>
    </row>
    <row r="11" spans="1:6" ht="5.25" customHeight="1">
      <c r="A11" s="4"/>
      <c r="B11" s="3"/>
    </row>
    <row r="12" spans="1:6">
      <c r="A12" s="239" t="s">
        <v>8</v>
      </c>
      <c r="B12" s="124" t="s">
        <v>9</v>
      </c>
      <c r="D12" s="5"/>
    </row>
    <row r="13" spans="1:6">
      <c r="A13" s="239"/>
      <c r="B13" s="124" t="s">
        <v>10</v>
      </c>
    </row>
    <row r="14" spans="1:6" ht="5.25" customHeight="1">
      <c r="A14" s="4"/>
      <c r="B14" s="3"/>
    </row>
    <row r="15" spans="1:6">
      <c r="A15" s="126" t="s">
        <v>11</v>
      </c>
      <c r="B15" s="124" t="s">
        <v>12</v>
      </c>
    </row>
    <row r="16" spans="1:6" ht="7.5" customHeight="1">
      <c r="A16" s="4"/>
      <c r="B16" s="6"/>
    </row>
    <row r="17" spans="1:2">
      <c r="A17" s="239" t="s">
        <v>13</v>
      </c>
      <c r="B17" s="124" t="s">
        <v>14</v>
      </c>
    </row>
    <row r="18" spans="1:2">
      <c r="A18" s="239"/>
      <c r="B18" s="124" t="s">
        <v>15</v>
      </c>
    </row>
    <row r="19" spans="1:2">
      <c r="A19" s="239"/>
      <c r="B19" s="124" t="s">
        <v>16</v>
      </c>
    </row>
    <row r="20" spans="1:2">
      <c r="A20" s="239"/>
      <c r="B20" s="124" t="s">
        <v>17</v>
      </c>
    </row>
    <row r="21" spans="1:2">
      <c r="A21" s="239"/>
      <c r="B21" s="124" t="s">
        <v>18</v>
      </c>
    </row>
    <row r="22" spans="1:2">
      <c r="A22" s="239"/>
      <c r="B22" s="124" t="s">
        <v>19</v>
      </c>
    </row>
    <row r="23" spans="1:2">
      <c r="A23" s="239"/>
      <c r="B23" s="124" t="s">
        <v>20</v>
      </c>
    </row>
    <row r="24" spans="1:2">
      <c r="A24" s="239"/>
      <c r="B24" s="124" t="s">
        <v>21</v>
      </c>
    </row>
    <row r="25" spans="1:2">
      <c r="A25" s="239"/>
      <c r="B25" s="124" t="s">
        <v>22</v>
      </c>
    </row>
    <row r="26" spans="1:2" ht="6.75" customHeight="1">
      <c r="A26" s="4"/>
      <c r="B26" s="3"/>
    </row>
    <row r="27" spans="1:2">
      <c r="A27" s="239" t="s">
        <v>23</v>
      </c>
      <c r="B27" s="124" t="s">
        <v>24</v>
      </c>
    </row>
    <row r="28" spans="1:2">
      <c r="A28" s="239"/>
      <c r="B28" s="124" t="s">
        <v>25</v>
      </c>
    </row>
  </sheetData>
  <mergeCells count="7">
    <mergeCell ref="A17:A25"/>
    <mergeCell ref="A27:A28"/>
    <mergeCell ref="A1:B1"/>
    <mergeCell ref="B3:B4"/>
    <mergeCell ref="A5:A6"/>
    <mergeCell ref="A8:A10"/>
    <mergeCell ref="A12:A13"/>
  </mergeCells>
  <hyperlinks>
    <hyperlink ref="B5" location="Viños!A1" display="Viños" xr:uid="{00000000-0004-0000-0000-000000000000}"/>
    <hyperlink ref="B6" location="'Augardentes e licores'!A1" display="Aguardentes e licores" xr:uid="{00000000-0004-0000-0000-000001000000}"/>
    <hyperlink ref="B8" location="Tenreira!A1" display="IXP Ternera Gallega" xr:uid="{00000000-0004-0000-0000-000002000000}"/>
    <hyperlink ref="B9" location="Lacón!A1" display="IXP Lacón Gallego" xr:uid="{00000000-0004-0000-0000-000003000000}"/>
    <hyperlink ref="B10" location="'Vaca e Boi'!A1" display="Vaca Gallega / Buey Gallego" xr:uid="{00000000-0004-0000-0000-000004000000}"/>
    <hyperlink ref="B12" location="Queixos!A1" display="Queixos" xr:uid="{00000000-0004-0000-0000-000005000000}"/>
    <hyperlink ref="B13" location="Mel!A1" display="IXP Mel de Galicia" xr:uid="{00000000-0004-0000-0000-000006000000}"/>
    <hyperlink ref="B15" location="'Agricultura ecolóxica'!A1" display="CR Agricultura Ecolóxica de Galicia" xr:uid="{00000000-0004-0000-0000-000007000000}"/>
    <hyperlink ref="B17" location="Pataca!A1" display="IXP Pataca" xr:uid="{00000000-0004-0000-0000-000008000000}"/>
    <hyperlink ref="B18" location="'Faba de Lourenzá'!A1" display="IXP Faba de Lourenzá" xr:uid="{00000000-0004-0000-0000-000009000000}"/>
    <hyperlink ref="B19" location="'Grelos de Galicia'!A1" display="IXP Grelos de Galicia" xr:uid="{00000000-0004-0000-0000-00000A000000}"/>
    <hyperlink ref="B20" location="'Castaña de Galicia'!A1" display="IXP Castaña de Galicia" xr:uid="{00000000-0004-0000-0000-00000B000000}"/>
    <hyperlink ref="B21" location="'Pemento de Herbón'!A1" display="DOP Pemento de Herbón" xr:uid="{00000000-0004-0000-0000-00000C000000}"/>
    <hyperlink ref="B22" location="'Pemento do Couto'!A1" display="IXP Pemento do Couto" xr:uid="{00000000-0004-0000-0000-00000D000000}"/>
    <hyperlink ref="B23" location="'Pemento da Arnoia'!A1" display="IXP Pemento Arnoia" xr:uid="{00000000-0004-0000-0000-00000E000000}"/>
    <hyperlink ref="B24" location="'Pemento Mougán'!A1" display="IXP Pemento de Mougán" xr:uid="{00000000-0004-0000-0000-00000F000000}"/>
    <hyperlink ref="B25" location="'Pemento de Oímbra'!A1" display="IXP Pemento de Oímbra" xr:uid="{00000000-0004-0000-0000-000010000000}"/>
    <hyperlink ref="B27" location="'Tarta de Santiago'!A1" display="IXP Tarta de Santiago" xr:uid="{00000000-0004-0000-0000-000011000000}"/>
    <hyperlink ref="B28" location="Pan!A1" display="IXP Pan de Cea" xr:uid="{00000000-0004-0000-0000-000012000000}"/>
  </hyperlink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B12"/>
  <sheetViews>
    <sheetView workbookViewId="0">
      <selection activeCell="C28" sqref="C28"/>
    </sheetView>
  </sheetViews>
  <sheetFormatPr defaultColWidth="11.44140625" defaultRowHeight="14.4"/>
  <cols>
    <col min="1" max="1" width="17.5546875" style="27" customWidth="1"/>
    <col min="2" max="2" width="15.5546875" style="27" customWidth="1"/>
    <col min="3" max="3" width="13.33203125" style="27" bestFit="1" customWidth="1"/>
    <col min="4" max="6" width="11.44140625" style="27"/>
    <col min="7" max="7" width="13.88671875" style="27" customWidth="1"/>
    <col min="8" max="1016" width="11.44140625" style="27"/>
  </cols>
  <sheetData>
    <row r="1" spans="1:8">
      <c r="A1" s="11" t="s">
        <v>243</v>
      </c>
      <c r="B1" s="12"/>
      <c r="C1" s="12"/>
      <c r="D1" s="12"/>
      <c r="E1" s="12"/>
      <c r="F1" s="12"/>
      <c r="G1" s="12"/>
      <c r="H1" s="7" t="s">
        <v>0</v>
      </c>
    </row>
    <row r="2" spans="1:8">
      <c r="A2" s="12"/>
      <c r="B2" s="12"/>
      <c r="C2" s="12"/>
      <c r="D2" s="12"/>
      <c r="E2" s="12"/>
      <c r="F2" s="12"/>
      <c r="G2" s="12"/>
    </row>
    <row r="3" spans="1:8">
      <c r="A3" s="13"/>
      <c r="B3" s="13"/>
      <c r="C3" s="255" t="s">
        <v>144</v>
      </c>
      <c r="D3" s="255"/>
      <c r="E3" s="255"/>
      <c r="F3" s="255"/>
      <c r="G3" s="255"/>
    </row>
    <row r="4" spans="1:8">
      <c r="A4" s="13"/>
      <c r="B4" s="13"/>
      <c r="C4" s="158" t="s">
        <v>70</v>
      </c>
      <c r="D4" s="158" t="s">
        <v>71</v>
      </c>
      <c r="E4" s="158" t="s">
        <v>72</v>
      </c>
      <c r="F4" s="158" t="s">
        <v>73</v>
      </c>
      <c r="G4" s="158" t="s">
        <v>74</v>
      </c>
    </row>
    <row r="5" spans="1:8" ht="15" customHeight="1">
      <c r="A5" s="251" t="s">
        <v>145</v>
      </c>
      <c r="B5" s="251"/>
      <c r="C5" s="233">
        <v>48</v>
      </c>
      <c r="D5" s="233">
        <v>86</v>
      </c>
      <c r="E5" s="233">
        <v>91</v>
      </c>
      <c r="F5" s="233">
        <v>29</v>
      </c>
      <c r="G5" s="234">
        <f>SUM(C5:F5)</f>
        <v>254</v>
      </c>
    </row>
    <row r="6" spans="1:8" ht="15" customHeight="1">
      <c r="A6" s="251" t="s">
        <v>146</v>
      </c>
      <c r="B6" s="251"/>
      <c r="C6" s="233">
        <v>9939</v>
      </c>
      <c r="D6" s="233">
        <v>13745</v>
      </c>
      <c r="E6" s="233">
        <v>11427</v>
      </c>
      <c r="F6" s="233">
        <v>8840</v>
      </c>
      <c r="G6" s="234">
        <f>SUM(C6:F6)</f>
        <v>43951</v>
      </c>
    </row>
    <row r="7" spans="1:8" ht="15" customHeight="1">
      <c r="A7" s="251" t="s">
        <v>91</v>
      </c>
      <c r="B7" s="251"/>
      <c r="C7" s="233">
        <v>11</v>
      </c>
      <c r="D7" s="233">
        <v>9</v>
      </c>
      <c r="E7" s="233">
        <v>10</v>
      </c>
      <c r="F7" s="233">
        <v>10</v>
      </c>
      <c r="G7" s="234">
        <f>SUM(C7:F7)</f>
        <v>40</v>
      </c>
    </row>
    <row r="8" spans="1:8">
      <c r="A8" s="251" t="s">
        <v>133</v>
      </c>
      <c r="B8" s="162" t="s">
        <v>66</v>
      </c>
      <c r="C8" s="233">
        <v>116468</v>
      </c>
      <c r="D8" s="233">
        <v>23872</v>
      </c>
      <c r="E8" s="233">
        <v>74023</v>
      </c>
      <c r="F8" s="233">
        <v>24922</v>
      </c>
      <c r="G8" s="234">
        <f>SUM(C8:F8)</f>
        <v>239285</v>
      </c>
    </row>
    <row r="9" spans="1:8">
      <c r="A9" s="251"/>
      <c r="B9" s="162" t="s">
        <v>147</v>
      </c>
      <c r="C9" s="233">
        <v>67638</v>
      </c>
      <c r="D9" s="233">
        <v>8784</v>
      </c>
      <c r="E9" s="233">
        <v>76231</v>
      </c>
      <c r="F9" s="233">
        <v>15864.32</v>
      </c>
      <c r="G9" s="234">
        <f>SUM(C9:F9)</f>
        <v>168517.32</v>
      </c>
    </row>
    <row r="10" spans="1:8">
      <c r="C10" s="235"/>
      <c r="D10" s="235"/>
      <c r="E10" s="235"/>
      <c r="F10" s="235"/>
      <c r="G10" s="235"/>
    </row>
    <row r="11" spans="1:8">
      <c r="A11" s="277" t="s">
        <v>68</v>
      </c>
      <c r="B11" s="277"/>
      <c r="C11" s="278"/>
      <c r="D11" s="278"/>
      <c r="E11" s="278"/>
      <c r="F11" s="278"/>
      <c r="G11" s="236">
        <v>1516651.38</v>
      </c>
    </row>
    <row r="12" spans="1:8">
      <c r="A12" s="279" t="s">
        <v>95</v>
      </c>
      <c r="B12" s="279"/>
      <c r="C12" s="280"/>
      <c r="D12" s="280"/>
      <c r="E12" s="280"/>
      <c r="F12" s="280"/>
      <c r="G12" s="237">
        <f>G11/G9</f>
        <v>8.9999732965133781</v>
      </c>
    </row>
  </sheetData>
  <mergeCells count="9">
    <mergeCell ref="A11:B11"/>
    <mergeCell ref="C11:F11"/>
    <mergeCell ref="A12:B12"/>
    <mergeCell ref="C12:F12"/>
    <mergeCell ref="C3:G3"/>
    <mergeCell ref="A5:B5"/>
    <mergeCell ref="A6:B6"/>
    <mergeCell ref="A7:B7"/>
    <mergeCell ref="A8:A9"/>
  </mergeCells>
  <hyperlinks>
    <hyperlink ref="H1" location="Indice!A1" display="INDICE" xr:uid="{00000000-0004-0000-09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63"/>
  <sheetViews>
    <sheetView zoomScale="87" zoomScaleNormal="87" workbookViewId="0">
      <selection activeCell="H17" sqref="H17"/>
    </sheetView>
  </sheetViews>
  <sheetFormatPr defaultColWidth="11.44140625" defaultRowHeight="14.4"/>
  <cols>
    <col min="2" max="2" width="14.33203125" customWidth="1"/>
    <col min="3" max="3" width="14.109375" customWidth="1"/>
    <col min="4" max="4" width="14" customWidth="1"/>
    <col min="5" max="5" width="11.5546875" customWidth="1"/>
    <col min="6" max="6" width="13.109375" customWidth="1"/>
    <col min="7" max="7" width="12.88671875" customWidth="1"/>
    <col min="8" max="8" width="13.5546875" customWidth="1"/>
    <col min="9" max="9" width="15.44140625" customWidth="1"/>
    <col min="10" max="10" width="12.44140625" customWidth="1"/>
    <col min="11" max="12" width="11.5546875" customWidth="1"/>
    <col min="13" max="13" width="16" customWidth="1"/>
    <col min="14" max="14" width="16.6640625" customWidth="1"/>
    <col min="15" max="15" width="17.109375" customWidth="1"/>
  </cols>
  <sheetData>
    <row r="1" spans="1:14">
      <c r="A1" s="11" t="s">
        <v>255</v>
      </c>
      <c r="B1" s="12"/>
      <c r="C1" s="12"/>
      <c r="D1" s="12"/>
      <c r="E1" s="12"/>
      <c r="F1" s="12"/>
      <c r="G1" s="12"/>
      <c r="H1" s="12"/>
      <c r="I1" s="7" t="s">
        <v>0</v>
      </c>
    </row>
    <row r="2" spans="1:14">
      <c r="A2" s="11"/>
      <c r="B2" s="12"/>
      <c r="C2" s="12"/>
      <c r="D2" s="12"/>
      <c r="E2" s="12"/>
      <c r="F2" s="12"/>
      <c r="G2" s="12"/>
      <c r="H2" s="12"/>
      <c r="I2" s="7"/>
    </row>
    <row r="3" spans="1:14">
      <c r="A3" s="12"/>
      <c r="B3" s="12"/>
      <c r="C3" s="12"/>
      <c r="D3" s="261" t="s">
        <v>148</v>
      </c>
      <c r="E3" s="261"/>
      <c r="F3" s="261"/>
      <c r="G3" s="261"/>
      <c r="H3" s="261"/>
    </row>
    <row r="4" spans="1:14">
      <c r="A4" s="281"/>
      <c r="B4" s="281"/>
      <c r="C4" s="281"/>
      <c r="D4" s="158" t="s">
        <v>70</v>
      </c>
      <c r="E4" s="158" t="s">
        <v>71</v>
      </c>
      <c r="F4" s="158" t="s">
        <v>72</v>
      </c>
      <c r="G4" s="158" t="s">
        <v>73</v>
      </c>
      <c r="H4" s="158" t="s">
        <v>82</v>
      </c>
    </row>
    <row r="5" spans="1:14" ht="15" customHeight="1">
      <c r="A5" s="282" t="s">
        <v>149</v>
      </c>
      <c r="B5" s="282"/>
      <c r="C5" s="282"/>
      <c r="D5" s="39">
        <v>175</v>
      </c>
      <c r="E5" s="39">
        <v>430</v>
      </c>
      <c r="F5" s="39">
        <v>142</v>
      </c>
      <c r="G5" s="39">
        <v>160</v>
      </c>
      <c r="H5" s="40">
        <f>SUM(D5:G5)</f>
        <v>907</v>
      </c>
    </row>
    <row r="6" spans="1:14" ht="15" customHeight="1">
      <c r="A6" s="283" t="s">
        <v>150</v>
      </c>
      <c r="B6" s="283"/>
      <c r="C6" s="283"/>
      <c r="D6" s="39">
        <v>14</v>
      </c>
      <c r="E6" s="39">
        <v>0</v>
      </c>
      <c r="F6" s="39">
        <v>0</v>
      </c>
      <c r="G6" s="39">
        <v>154</v>
      </c>
      <c r="H6" s="40">
        <f>SUM(D6:G6)</f>
        <v>168</v>
      </c>
    </row>
    <row r="7" spans="1:14" ht="15" customHeight="1">
      <c r="A7" s="282" t="s">
        <v>151</v>
      </c>
      <c r="B7" s="282"/>
      <c r="C7" s="282"/>
      <c r="D7" s="39">
        <v>64</v>
      </c>
      <c r="E7" s="39">
        <v>61</v>
      </c>
      <c r="F7" s="39">
        <v>35</v>
      </c>
      <c r="G7" s="39">
        <v>81</v>
      </c>
      <c r="H7" s="40">
        <f>SUM(D7:G7)</f>
        <v>241</v>
      </c>
    </row>
    <row r="8" spans="1:14" ht="15" customHeight="1">
      <c r="A8" s="282" t="s">
        <v>152</v>
      </c>
      <c r="B8" s="282"/>
      <c r="C8" s="282"/>
      <c r="D8" s="39">
        <v>6</v>
      </c>
      <c r="E8" s="39">
        <v>2</v>
      </c>
      <c r="F8" s="39">
        <v>2</v>
      </c>
      <c r="G8" s="39">
        <v>5</v>
      </c>
      <c r="H8" s="40">
        <f>SUM(D8:G8)</f>
        <v>15</v>
      </c>
    </row>
    <row r="9" spans="1:14" ht="15" customHeight="1">
      <c r="A9" s="282" t="s">
        <v>153</v>
      </c>
      <c r="B9" s="282"/>
      <c r="C9" s="282"/>
      <c r="D9" s="41">
        <v>25</v>
      </c>
      <c r="E9" s="41">
        <v>15</v>
      </c>
      <c r="F9" s="41">
        <v>14</v>
      </c>
      <c r="G9" s="41">
        <v>44</v>
      </c>
      <c r="H9" s="42">
        <f>SUM(D9:G9)</f>
        <v>98</v>
      </c>
    </row>
    <row r="10" spans="1:14" ht="15" customHeight="1">
      <c r="A10" s="286" t="s">
        <v>154</v>
      </c>
      <c r="B10" s="286"/>
      <c r="C10" s="286"/>
      <c r="D10" s="219">
        <f>SUM(D5:D9)</f>
        <v>284</v>
      </c>
      <c r="E10" s="219">
        <f>SUM(E5:E9)</f>
        <v>508</v>
      </c>
      <c r="F10" s="219">
        <f>SUM(F5:F9)</f>
        <v>193</v>
      </c>
      <c r="G10" s="219">
        <f>SUM(G5:G9)</f>
        <v>444</v>
      </c>
      <c r="H10" s="219">
        <f>SUM(H5:H9)</f>
        <v>1429</v>
      </c>
      <c r="K10" s="87"/>
    </row>
    <row r="11" spans="1:14" ht="15" customHeight="1">
      <c r="A11" s="282" t="s">
        <v>155</v>
      </c>
      <c r="B11" s="282"/>
      <c r="C11" s="282"/>
      <c r="D11" s="43">
        <v>3665.0947000000001</v>
      </c>
      <c r="E11" s="43">
        <v>16601.107</v>
      </c>
      <c r="F11" s="43">
        <v>11486.305200000001</v>
      </c>
      <c r="G11" s="43">
        <v>1364.7202</v>
      </c>
      <c r="H11" s="44">
        <f>SUM(D11:G11)</f>
        <v>33117.227100000004</v>
      </c>
      <c r="I11" s="88"/>
      <c r="K11" s="5"/>
      <c r="L11" s="5"/>
      <c r="M11" s="5"/>
      <c r="N11" s="89"/>
    </row>
    <row r="12" spans="1:14" ht="15" customHeight="1">
      <c r="A12" s="282" t="s">
        <v>156</v>
      </c>
      <c r="B12" s="282"/>
      <c r="C12" s="282"/>
      <c r="D12" s="43">
        <v>872.61379999999997</v>
      </c>
      <c r="E12" s="43">
        <v>3352.9661000000001</v>
      </c>
      <c r="F12" s="43">
        <v>4894.6959999999999</v>
      </c>
      <c r="G12" s="43">
        <v>136.77099999999999</v>
      </c>
      <c r="H12" s="44">
        <f>SUM(D12:G12)</f>
        <v>9257.0469000000012</v>
      </c>
      <c r="I12" s="88"/>
      <c r="J12" s="5"/>
      <c r="K12" s="5"/>
      <c r="L12" s="5"/>
      <c r="M12" s="5"/>
      <c r="N12" s="89"/>
    </row>
    <row r="13" spans="1:14" ht="15" customHeight="1">
      <c r="A13" s="284" t="s">
        <v>157</v>
      </c>
      <c r="B13" s="284"/>
      <c r="C13" s="284"/>
      <c r="D13" s="220">
        <v>147.61429999999999</v>
      </c>
      <c r="E13" s="220">
        <v>573.18200000000002</v>
      </c>
      <c r="F13" s="220">
        <v>186.7912</v>
      </c>
      <c r="G13" s="220">
        <v>74.488799999999998</v>
      </c>
      <c r="H13" s="222">
        <f>SUM(D13:G13)</f>
        <v>982.07629999999995</v>
      </c>
      <c r="I13" s="88"/>
      <c r="J13" s="5"/>
      <c r="K13" s="5"/>
      <c r="L13" s="5"/>
      <c r="M13" s="5"/>
      <c r="N13" s="89"/>
    </row>
    <row r="14" spans="1:14" ht="15" customHeight="1">
      <c r="A14" s="285" t="s">
        <v>158</v>
      </c>
      <c r="B14" s="285"/>
      <c r="C14" s="285"/>
      <c r="D14" s="221">
        <f>SUM(D11:D13)</f>
        <v>4685.3227999999999</v>
      </c>
      <c r="E14" s="221">
        <f>SUM(E11:E13)</f>
        <v>20527.255100000002</v>
      </c>
      <c r="F14" s="221">
        <f>SUM(F11:F13)</f>
        <v>16567.792400000002</v>
      </c>
      <c r="G14" s="221">
        <f>SUM(G11:G13)</f>
        <v>1575.98</v>
      </c>
      <c r="H14" s="221">
        <f>SUM(D14:G14)</f>
        <v>43356.350300000013</v>
      </c>
      <c r="I14" s="88"/>
      <c r="J14" s="5"/>
      <c r="K14" s="5"/>
      <c r="L14" s="5"/>
      <c r="M14" s="5"/>
      <c r="N14" s="89"/>
    </row>
    <row r="16" spans="1:14">
      <c r="A16" s="277" t="s">
        <v>68</v>
      </c>
      <c r="B16" s="277"/>
      <c r="C16" s="287"/>
      <c r="D16" s="287"/>
      <c r="E16" s="287"/>
      <c r="F16" s="287"/>
      <c r="G16" s="225"/>
      <c r="H16" s="232">
        <v>113336312</v>
      </c>
    </row>
    <row r="18" spans="1:15">
      <c r="A18" s="15"/>
      <c r="B18" s="255" t="s">
        <v>159</v>
      </c>
      <c r="C18" s="255"/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5"/>
    </row>
    <row r="19" spans="1:15" ht="15" customHeight="1">
      <c r="A19" s="288"/>
      <c r="B19" s="289" t="s">
        <v>160</v>
      </c>
      <c r="C19" s="289" t="s">
        <v>161</v>
      </c>
      <c r="D19" s="289" t="s">
        <v>162</v>
      </c>
      <c r="E19" s="289" t="s">
        <v>163</v>
      </c>
      <c r="F19" s="289" t="s">
        <v>164</v>
      </c>
      <c r="G19" s="289" t="s">
        <v>165</v>
      </c>
      <c r="H19" s="289" t="s">
        <v>166</v>
      </c>
      <c r="I19" s="289" t="s">
        <v>167</v>
      </c>
      <c r="J19" s="289" t="s">
        <v>168</v>
      </c>
      <c r="K19" s="289" t="s">
        <v>169</v>
      </c>
      <c r="L19" s="289" t="s">
        <v>170</v>
      </c>
      <c r="M19" s="289" t="s">
        <v>171</v>
      </c>
      <c r="N19" s="289" t="s">
        <v>172</v>
      </c>
      <c r="O19" s="290" t="s">
        <v>173</v>
      </c>
    </row>
    <row r="20" spans="1:15">
      <c r="A20" s="288"/>
      <c r="B20" s="289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90"/>
    </row>
    <row r="21" spans="1:15">
      <c r="A21" s="288"/>
      <c r="B21" s="289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90"/>
    </row>
    <row r="22" spans="1:15">
      <c r="A22" s="223" t="s">
        <v>70</v>
      </c>
      <c r="B22" s="45">
        <v>18.881599999999999</v>
      </c>
      <c r="C22" s="45">
        <v>0</v>
      </c>
      <c r="D22" s="45">
        <v>56.217799999999997</v>
      </c>
      <c r="E22" s="45">
        <v>0.93559999999999999</v>
      </c>
      <c r="F22" s="45">
        <v>85.814300000000003</v>
      </c>
      <c r="G22" s="45">
        <v>0</v>
      </c>
      <c r="H22" s="45">
        <v>0.32129999999999997</v>
      </c>
      <c r="I22" s="45">
        <v>39.854700000000001</v>
      </c>
      <c r="J22" s="45">
        <v>5.9417</v>
      </c>
      <c r="K22" s="45"/>
      <c r="L22" s="45">
        <v>9.8042999999999996</v>
      </c>
      <c r="M22" s="45"/>
      <c r="N22" s="45">
        <v>0</v>
      </c>
      <c r="O22" s="46">
        <f>SUM(B22:N22)</f>
        <v>217.77130000000002</v>
      </c>
    </row>
    <row r="23" spans="1:15">
      <c r="A23" s="223" t="s">
        <v>71</v>
      </c>
      <c r="B23" s="45">
        <v>157.80799999999999</v>
      </c>
      <c r="C23" s="45">
        <v>0.4415</v>
      </c>
      <c r="D23" s="45">
        <v>33.558300000000003</v>
      </c>
      <c r="E23" s="45">
        <v>1.2023999999999999</v>
      </c>
      <c r="F23" s="45">
        <v>140.61259999999999</v>
      </c>
      <c r="G23" s="45">
        <v>21.260100000000001</v>
      </c>
      <c r="H23" s="45">
        <v>5.5334000000000003</v>
      </c>
      <c r="I23" s="45">
        <v>1283.6066000000001</v>
      </c>
      <c r="J23" s="45">
        <v>10.366300000000001</v>
      </c>
      <c r="K23" s="45"/>
      <c r="L23" s="45">
        <v>53.003500000000003</v>
      </c>
      <c r="M23" s="45"/>
      <c r="N23" s="45">
        <v>0</v>
      </c>
      <c r="O23" s="46">
        <f>SUM(B23:N23)</f>
        <v>1707.3926999999999</v>
      </c>
    </row>
    <row r="24" spans="1:15">
      <c r="A24" s="223" t="s">
        <v>72</v>
      </c>
      <c r="B24" s="45">
        <v>123.0217</v>
      </c>
      <c r="C24" s="45">
        <v>0.123</v>
      </c>
      <c r="D24" s="45">
        <v>11.164099999999999</v>
      </c>
      <c r="E24" s="60">
        <v>0</v>
      </c>
      <c r="F24" s="45">
        <v>51.287399999999998</v>
      </c>
      <c r="G24" s="45">
        <v>14.704700000000001</v>
      </c>
      <c r="H24" s="45">
        <v>49.952100000000002</v>
      </c>
      <c r="I24" s="45">
        <v>119.7713</v>
      </c>
      <c r="J24" s="45">
        <v>0.1087</v>
      </c>
      <c r="K24" s="45"/>
      <c r="L24" s="45">
        <v>27.273700000000002</v>
      </c>
      <c r="M24" s="45"/>
      <c r="N24" s="45">
        <v>0</v>
      </c>
      <c r="O24" s="46">
        <f>SUM(B24:N24)</f>
        <v>397.4067</v>
      </c>
    </row>
    <row r="25" spans="1:15">
      <c r="A25" s="223" t="s">
        <v>73</v>
      </c>
      <c r="B25" s="45">
        <v>4.2111999999999998</v>
      </c>
      <c r="C25" s="45">
        <v>0</v>
      </c>
      <c r="D25" s="45">
        <v>22.814800000000002</v>
      </c>
      <c r="E25" s="45">
        <v>3.7037</v>
      </c>
      <c r="F25" s="45">
        <v>140.696</v>
      </c>
      <c r="G25" s="45">
        <v>5.2012</v>
      </c>
      <c r="H25" s="45">
        <v>11.3621</v>
      </c>
      <c r="I25" s="45">
        <v>45.469799999999999</v>
      </c>
      <c r="J25" s="60">
        <v>0</v>
      </c>
      <c r="K25" s="45"/>
      <c r="L25" s="45">
        <v>5.2074999999999996</v>
      </c>
      <c r="M25" s="45"/>
      <c r="N25" s="45">
        <v>0</v>
      </c>
      <c r="O25" s="46">
        <f>SUM(B25:N25)</f>
        <v>238.66630000000001</v>
      </c>
    </row>
    <row r="26" spans="1:15">
      <c r="A26" s="223" t="s">
        <v>82</v>
      </c>
      <c r="B26" s="224">
        <f t="shared" ref="B26:M26" si="0">SUM(B22:B25)</f>
        <v>303.92250000000001</v>
      </c>
      <c r="C26" s="224">
        <f t="shared" si="0"/>
        <v>0.5645</v>
      </c>
      <c r="D26" s="224">
        <f t="shared" si="0"/>
        <v>123.75500000000001</v>
      </c>
      <c r="E26" s="224">
        <f t="shared" si="0"/>
        <v>5.8416999999999994</v>
      </c>
      <c r="F26" s="224">
        <f t="shared" si="0"/>
        <v>418.41030000000001</v>
      </c>
      <c r="G26" s="224">
        <f t="shared" si="0"/>
        <v>41.166000000000004</v>
      </c>
      <c r="H26" s="224">
        <f t="shared" si="0"/>
        <v>67.168900000000008</v>
      </c>
      <c r="I26" s="224">
        <f t="shared" si="0"/>
        <v>1488.7024000000004</v>
      </c>
      <c r="J26" s="224">
        <f t="shared" si="0"/>
        <v>16.416699999999999</v>
      </c>
      <c r="K26" s="224">
        <f t="shared" si="0"/>
        <v>0</v>
      </c>
      <c r="L26" s="224">
        <f t="shared" si="0"/>
        <v>95.289000000000001</v>
      </c>
      <c r="M26" s="224">
        <f t="shared" si="0"/>
        <v>0</v>
      </c>
      <c r="N26" s="224">
        <v>0</v>
      </c>
      <c r="O26" s="224">
        <f>SUM(B26:N26)</f>
        <v>2561.237000000001</v>
      </c>
    </row>
    <row r="28" spans="1:15">
      <c r="A28" s="47"/>
      <c r="B28" s="255" t="s">
        <v>174</v>
      </c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</row>
    <row r="29" spans="1:15" ht="15" customHeight="1">
      <c r="A29" s="288"/>
      <c r="B29" s="293" t="s">
        <v>175</v>
      </c>
      <c r="C29" s="293"/>
      <c r="D29" s="293" t="s">
        <v>176</v>
      </c>
      <c r="E29" s="293"/>
      <c r="F29" s="293" t="s">
        <v>177</v>
      </c>
      <c r="G29" s="293"/>
      <c r="H29" s="291" t="s">
        <v>178</v>
      </c>
      <c r="I29" s="294" t="s">
        <v>179</v>
      </c>
      <c r="J29" s="295"/>
      <c r="K29" s="291" t="s">
        <v>180</v>
      </c>
      <c r="L29" s="291" t="s">
        <v>181</v>
      </c>
      <c r="M29" s="291" t="s">
        <v>173</v>
      </c>
    </row>
    <row r="30" spans="1:15">
      <c r="A30" s="288"/>
      <c r="B30" s="226" t="s">
        <v>182</v>
      </c>
      <c r="C30" s="226" t="s">
        <v>183</v>
      </c>
      <c r="D30" s="226" t="s">
        <v>182</v>
      </c>
      <c r="E30" s="226" t="s">
        <v>183</v>
      </c>
      <c r="F30" s="226" t="s">
        <v>182</v>
      </c>
      <c r="G30" s="226" t="s">
        <v>183</v>
      </c>
      <c r="H30" s="292"/>
      <c r="I30" s="226" t="s">
        <v>182</v>
      </c>
      <c r="J30" s="226" t="s">
        <v>184</v>
      </c>
      <c r="K30" s="292"/>
      <c r="L30" s="292"/>
      <c r="M30" s="292"/>
    </row>
    <row r="31" spans="1:15">
      <c r="A31" s="223" t="s">
        <v>70</v>
      </c>
      <c r="B31" s="47">
        <v>70</v>
      </c>
      <c r="C31" s="47">
        <v>35</v>
      </c>
      <c r="D31" s="47">
        <v>4</v>
      </c>
      <c r="E31" s="47">
        <v>0</v>
      </c>
      <c r="F31" s="47">
        <v>2</v>
      </c>
      <c r="G31" s="47">
        <v>0</v>
      </c>
      <c r="H31" s="47">
        <v>2</v>
      </c>
      <c r="I31" s="47">
        <v>3</v>
      </c>
      <c r="J31" s="47">
        <v>4</v>
      </c>
      <c r="K31" s="47">
        <v>2</v>
      </c>
      <c r="L31" s="47">
        <v>1</v>
      </c>
      <c r="M31" s="48">
        <f>SUM(B31:L31)</f>
        <v>123</v>
      </c>
    </row>
    <row r="32" spans="1:15">
      <c r="A32" s="223" t="s">
        <v>71</v>
      </c>
      <c r="B32" s="47">
        <v>436</v>
      </c>
      <c r="C32" s="47">
        <v>58</v>
      </c>
      <c r="D32" s="47">
        <v>19</v>
      </c>
      <c r="E32" s="47">
        <v>0</v>
      </c>
      <c r="F32" s="47">
        <v>7</v>
      </c>
      <c r="G32" s="47">
        <v>0</v>
      </c>
      <c r="H32" s="47">
        <v>8</v>
      </c>
      <c r="I32" s="47">
        <v>17</v>
      </c>
      <c r="J32" s="47">
        <v>8</v>
      </c>
      <c r="K32" s="47">
        <v>16</v>
      </c>
      <c r="L32" s="47">
        <v>16</v>
      </c>
      <c r="M32" s="48">
        <f>SUM(B32:L32)</f>
        <v>585</v>
      </c>
    </row>
    <row r="33" spans="1:13">
      <c r="A33" s="223" t="s">
        <v>72</v>
      </c>
      <c r="B33" s="47">
        <v>142</v>
      </c>
      <c r="C33" s="47">
        <v>2</v>
      </c>
      <c r="D33" s="47">
        <v>7</v>
      </c>
      <c r="E33" s="47">
        <v>0</v>
      </c>
      <c r="F33" s="47">
        <v>4</v>
      </c>
      <c r="G33" s="47">
        <v>1</v>
      </c>
      <c r="H33" s="47">
        <v>0</v>
      </c>
      <c r="I33" s="47">
        <v>7</v>
      </c>
      <c r="J33" s="47">
        <v>0</v>
      </c>
      <c r="K33" s="47">
        <v>20</v>
      </c>
      <c r="L33" s="47">
        <v>1</v>
      </c>
      <c r="M33" s="48">
        <f>SUM(B33:L33)</f>
        <v>184</v>
      </c>
    </row>
    <row r="34" spans="1:13">
      <c r="A34" s="223" t="s">
        <v>73</v>
      </c>
      <c r="B34" s="47">
        <v>26</v>
      </c>
      <c r="C34" s="47">
        <v>14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2</v>
      </c>
      <c r="J34" s="47">
        <v>7</v>
      </c>
      <c r="K34" s="47">
        <v>2</v>
      </c>
      <c r="L34" s="47">
        <v>0</v>
      </c>
      <c r="M34" s="48">
        <f>SUM(B34:L34)</f>
        <v>51</v>
      </c>
    </row>
    <row r="35" spans="1:13">
      <c r="A35" s="223" t="s">
        <v>82</v>
      </c>
      <c r="B35" s="227">
        <f t="shared" ref="B35:M35" si="1">SUM(B31:B34)</f>
        <v>674</v>
      </c>
      <c r="C35" s="227">
        <f t="shared" si="1"/>
        <v>109</v>
      </c>
      <c r="D35" s="227">
        <f t="shared" si="1"/>
        <v>30</v>
      </c>
      <c r="E35" s="227">
        <f t="shared" si="1"/>
        <v>0</v>
      </c>
      <c r="F35" s="227">
        <f t="shared" si="1"/>
        <v>13</v>
      </c>
      <c r="G35" s="227">
        <f t="shared" si="1"/>
        <v>1</v>
      </c>
      <c r="H35" s="227">
        <f t="shared" si="1"/>
        <v>10</v>
      </c>
      <c r="I35" s="227">
        <f t="shared" si="1"/>
        <v>29</v>
      </c>
      <c r="J35" s="227">
        <f t="shared" si="1"/>
        <v>19</v>
      </c>
      <c r="K35" s="227">
        <f t="shared" si="1"/>
        <v>40</v>
      </c>
      <c r="L35" s="227">
        <f t="shared" si="1"/>
        <v>18</v>
      </c>
      <c r="M35" s="227">
        <f t="shared" si="1"/>
        <v>943</v>
      </c>
    </row>
    <row r="37" spans="1:13">
      <c r="A37" s="15"/>
      <c r="B37" s="255" t="s">
        <v>185</v>
      </c>
      <c r="C37" s="255"/>
      <c r="D37" s="255"/>
      <c r="E37" s="255"/>
      <c r="F37" s="255"/>
      <c r="G37" s="255"/>
      <c r="H37" s="255"/>
      <c r="I37" s="255"/>
      <c r="J37" s="255"/>
      <c r="K37" s="255"/>
      <c r="L37" s="255"/>
    </row>
    <row r="38" spans="1:13" ht="15" customHeight="1">
      <c r="A38" s="298"/>
      <c r="B38" s="293" t="s">
        <v>175</v>
      </c>
      <c r="C38" s="293"/>
      <c r="D38" s="293" t="s">
        <v>176</v>
      </c>
      <c r="E38" s="293"/>
      <c r="F38" s="293" t="s">
        <v>177</v>
      </c>
      <c r="G38" s="293"/>
      <c r="H38" s="291" t="s">
        <v>178</v>
      </c>
      <c r="I38" s="293" t="s">
        <v>179</v>
      </c>
      <c r="J38" s="293"/>
      <c r="K38" s="291" t="s">
        <v>180</v>
      </c>
      <c r="L38" s="291" t="s">
        <v>181</v>
      </c>
    </row>
    <row r="39" spans="1:13">
      <c r="A39" s="298"/>
      <c r="B39" s="226" t="s">
        <v>182</v>
      </c>
      <c r="C39" s="226" t="s">
        <v>183</v>
      </c>
      <c r="D39" s="226" t="s">
        <v>182</v>
      </c>
      <c r="E39" s="226" t="s">
        <v>183</v>
      </c>
      <c r="F39" s="226" t="s">
        <v>182</v>
      </c>
      <c r="G39" s="226" t="s">
        <v>183</v>
      </c>
      <c r="H39" s="292"/>
      <c r="I39" s="226" t="s">
        <v>182</v>
      </c>
      <c r="J39" s="226" t="s">
        <v>184</v>
      </c>
      <c r="K39" s="292"/>
      <c r="L39" s="292"/>
    </row>
    <row r="40" spans="1:13">
      <c r="A40" s="223" t="s">
        <v>70</v>
      </c>
      <c r="B40" s="238">
        <v>1701</v>
      </c>
      <c r="C40" s="238">
        <v>1968</v>
      </c>
      <c r="D40" s="238">
        <v>92</v>
      </c>
      <c r="E40" s="56">
        <v>0</v>
      </c>
      <c r="F40" s="49">
        <v>11</v>
      </c>
      <c r="G40" s="56">
        <v>0</v>
      </c>
      <c r="H40" s="49">
        <v>16</v>
      </c>
      <c r="I40" s="49">
        <v>12011</v>
      </c>
      <c r="J40" s="49">
        <v>24512</v>
      </c>
      <c r="K40" s="49">
        <v>271</v>
      </c>
      <c r="L40" s="49">
        <v>1</v>
      </c>
    </row>
    <row r="41" spans="1:13">
      <c r="A41" s="223" t="s">
        <v>71</v>
      </c>
      <c r="B41" s="238">
        <v>12853</v>
      </c>
      <c r="C41" s="238">
        <v>2460</v>
      </c>
      <c r="D41" s="238">
        <v>2095</v>
      </c>
      <c r="E41" s="56">
        <v>0</v>
      </c>
      <c r="F41" s="49">
        <v>317</v>
      </c>
      <c r="G41" s="56">
        <v>0</v>
      </c>
      <c r="H41" s="49">
        <v>1566</v>
      </c>
      <c r="I41" s="49">
        <v>207547</v>
      </c>
      <c r="J41" s="49">
        <v>40617</v>
      </c>
      <c r="K41" s="49">
        <v>11242</v>
      </c>
      <c r="L41" s="49">
        <v>444</v>
      </c>
    </row>
    <row r="42" spans="1:13">
      <c r="A42" s="223" t="s">
        <v>72</v>
      </c>
      <c r="B42" s="238">
        <v>6453</v>
      </c>
      <c r="C42" s="238">
        <v>81</v>
      </c>
      <c r="D42" s="238">
        <v>1844</v>
      </c>
      <c r="E42" s="56">
        <v>0</v>
      </c>
      <c r="F42" s="49">
        <v>392</v>
      </c>
      <c r="G42" s="49">
        <v>142</v>
      </c>
      <c r="H42" s="56">
        <v>0</v>
      </c>
      <c r="I42" s="49">
        <v>51196</v>
      </c>
      <c r="J42" s="49">
        <v>0</v>
      </c>
      <c r="K42" s="49">
        <v>4368</v>
      </c>
      <c r="L42" s="49">
        <v>22</v>
      </c>
    </row>
    <row r="43" spans="1:13">
      <c r="A43" s="223" t="s">
        <v>73</v>
      </c>
      <c r="B43" s="238">
        <v>850</v>
      </c>
      <c r="C43" s="238">
        <v>457</v>
      </c>
      <c r="D43" s="238">
        <v>0</v>
      </c>
      <c r="E43" s="56">
        <v>0</v>
      </c>
      <c r="F43" s="49">
        <v>0</v>
      </c>
      <c r="G43" s="56">
        <v>0</v>
      </c>
      <c r="H43" s="56">
        <v>0</v>
      </c>
      <c r="I43" s="49">
        <v>10552</v>
      </c>
      <c r="J43" s="49">
        <v>85170</v>
      </c>
      <c r="K43" s="49">
        <v>302</v>
      </c>
      <c r="L43" s="49">
        <v>0</v>
      </c>
    </row>
    <row r="44" spans="1:13">
      <c r="A44" s="223" t="s">
        <v>82</v>
      </c>
      <c r="B44" s="228">
        <f t="shared" ref="B44:L44" si="2">SUM(B40:B43)</f>
        <v>21857</v>
      </c>
      <c r="C44" s="228">
        <f t="shared" si="2"/>
        <v>4966</v>
      </c>
      <c r="D44" s="228">
        <f t="shared" si="2"/>
        <v>4031</v>
      </c>
      <c r="E44" s="227">
        <f t="shared" si="2"/>
        <v>0</v>
      </c>
      <c r="F44" s="228">
        <f t="shared" si="2"/>
        <v>720</v>
      </c>
      <c r="G44" s="228">
        <f t="shared" si="2"/>
        <v>142</v>
      </c>
      <c r="H44" s="228">
        <f t="shared" si="2"/>
        <v>1582</v>
      </c>
      <c r="I44" s="228">
        <f t="shared" si="2"/>
        <v>281306</v>
      </c>
      <c r="J44" s="228">
        <f t="shared" si="2"/>
        <v>150299</v>
      </c>
      <c r="K44" s="228"/>
      <c r="L44" s="228">
        <f t="shared" si="2"/>
        <v>467</v>
      </c>
    </row>
    <row r="45" spans="1:13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</row>
    <row r="46" spans="1:13">
      <c r="A46" s="47"/>
      <c r="B46" s="296" t="s">
        <v>186</v>
      </c>
      <c r="C46" s="297"/>
      <c r="D46" s="297"/>
      <c r="E46" s="297"/>
      <c r="F46" s="297"/>
      <c r="G46" s="297"/>
      <c r="H46" s="297"/>
      <c r="I46" s="297"/>
      <c r="J46" s="297"/>
      <c r="K46" s="297"/>
      <c r="L46" s="297"/>
      <c r="M46" s="300"/>
    </row>
    <row r="47" spans="1:13" ht="88.5" customHeight="1">
      <c r="A47" s="47"/>
      <c r="B47" s="229" t="s">
        <v>187</v>
      </c>
      <c r="C47" s="229" t="s">
        <v>188</v>
      </c>
      <c r="D47" s="229" t="s">
        <v>189</v>
      </c>
      <c r="E47" s="229" t="s">
        <v>190</v>
      </c>
      <c r="F47" s="230" t="s">
        <v>191</v>
      </c>
      <c r="G47" s="229" t="s">
        <v>192</v>
      </c>
      <c r="H47" s="229" t="s">
        <v>193</v>
      </c>
      <c r="I47" s="229" t="s">
        <v>194</v>
      </c>
      <c r="J47" s="229" t="s">
        <v>195</v>
      </c>
      <c r="K47" s="229" t="s">
        <v>196</v>
      </c>
      <c r="L47" s="229" t="s">
        <v>181</v>
      </c>
      <c r="M47" s="229" t="s">
        <v>173</v>
      </c>
    </row>
    <row r="48" spans="1:13">
      <c r="A48" s="223" t="s">
        <v>70</v>
      </c>
      <c r="B48" s="47">
        <v>0</v>
      </c>
      <c r="C48" s="47">
        <v>1</v>
      </c>
      <c r="D48" s="47">
        <v>8</v>
      </c>
      <c r="E48" s="47">
        <v>4</v>
      </c>
      <c r="F48" s="120">
        <v>4</v>
      </c>
      <c r="G48" s="47">
        <v>9</v>
      </c>
      <c r="H48" s="47">
        <v>4</v>
      </c>
      <c r="I48" s="47">
        <v>0</v>
      </c>
      <c r="J48" s="47">
        <v>1</v>
      </c>
      <c r="K48" s="47">
        <v>3</v>
      </c>
      <c r="L48" s="47">
        <v>15</v>
      </c>
      <c r="M48" s="48">
        <f>SUM(B48:L48)</f>
        <v>49</v>
      </c>
    </row>
    <row r="49" spans="1:13">
      <c r="A49" s="223" t="s">
        <v>71</v>
      </c>
      <c r="B49" s="47">
        <v>1</v>
      </c>
      <c r="C49" s="47">
        <v>6</v>
      </c>
      <c r="D49" s="47">
        <v>3</v>
      </c>
      <c r="E49" s="47">
        <v>3</v>
      </c>
      <c r="F49" s="120">
        <v>2</v>
      </c>
      <c r="G49" s="47">
        <v>4</v>
      </c>
      <c r="H49" s="47">
        <v>2</v>
      </c>
      <c r="I49" s="47">
        <v>4</v>
      </c>
      <c r="J49" s="47">
        <v>2</v>
      </c>
      <c r="K49" s="47">
        <v>0</v>
      </c>
      <c r="L49" s="47">
        <v>10</v>
      </c>
      <c r="M49" s="48">
        <f>SUM(B49:L49)</f>
        <v>37</v>
      </c>
    </row>
    <row r="50" spans="1:13">
      <c r="A50" s="223" t="s">
        <v>72</v>
      </c>
      <c r="B50" s="47">
        <v>1</v>
      </c>
      <c r="C50" s="47">
        <v>10</v>
      </c>
      <c r="D50" s="47">
        <v>7</v>
      </c>
      <c r="E50" s="47">
        <v>5</v>
      </c>
      <c r="F50" s="120">
        <v>1</v>
      </c>
      <c r="G50" s="47">
        <v>2</v>
      </c>
      <c r="H50" s="47">
        <v>1</v>
      </c>
      <c r="I50" s="47">
        <v>8</v>
      </c>
      <c r="J50" s="47">
        <v>0</v>
      </c>
      <c r="K50" s="47">
        <v>3</v>
      </c>
      <c r="L50" s="47">
        <v>6</v>
      </c>
      <c r="M50" s="48">
        <f>SUM(B50:L50)</f>
        <v>44</v>
      </c>
    </row>
    <row r="51" spans="1:13">
      <c r="A51" s="223" t="s">
        <v>73</v>
      </c>
      <c r="B51" s="47">
        <v>0</v>
      </c>
      <c r="C51" s="47">
        <v>9</v>
      </c>
      <c r="D51" s="47">
        <v>8</v>
      </c>
      <c r="E51" s="47">
        <v>7</v>
      </c>
      <c r="F51" s="47">
        <v>1</v>
      </c>
      <c r="G51" s="47">
        <v>6</v>
      </c>
      <c r="H51" s="47">
        <v>3</v>
      </c>
      <c r="I51" s="47">
        <v>3</v>
      </c>
      <c r="J51" s="47">
        <v>0</v>
      </c>
      <c r="K51" s="47">
        <v>4</v>
      </c>
      <c r="L51" s="47">
        <v>18</v>
      </c>
      <c r="M51" s="48">
        <f>SUM(B51:L51)</f>
        <v>59</v>
      </c>
    </row>
    <row r="52" spans="1:13">
      <c r="A52" s="223" t="s">
        <v>82</v>
      </c>
      <c r="B52" s="227">
        <f t="shared" ref="B52:M52" si="3">SUM(B48:B51)</f>
        <v>2</v>
      </c>
      <c r="C52" s="227">
        <f t="shared" si="3"/>
        <v>26</v>
      </c>
      <c r="D52" s="227">
        <f t="shared" si="3"/>
        <v>26</v>
      </c>
      <c r="E52" s="227">
        <f t="shared" si="3"/>
        <v>19</v>
      </c>
      <c r="F52" s="227">
        <f t="shared" si="3"/>
        <v>8</v>
      </c>
      <c r="G52" s="227">
        <f t="shared" si="3"/>
        <v>21</v>
      </c>
      <c r="H52" s="227">
        <f t="shared" si="3"/>
        <v>10</v>
      </c>
      <c r="I52" s="227">
        <f t="shared" si="3"/>
        <v>15</v>
      </c>
      <c r="J52" s="227">
        <f t="shared" si="3"/>
        <v>3</v>
      </c>
      <c r="K52" s="227">
        <f t="shared" si="3"/>
        <v>10</v>
      </c>
      <c r="L52" s="227">
        <f t="shared" si="3"/>
        <v>49</v>
      </c>
      <c r="M52" s="227">
        <f t="shared" si="3"/>
        <v>189</v>
      </c>
    </row>
    <row r="53" spans="1:13">
      <c r="F53" s="5"/>
      <c r="L53" s="5"/>
    </row>
    <row r="54" spans="1:13">
      <c r="A54" s="15"/>
      <c r="B54" s="296" t="s">
        <v>197</v>
      </c>
      <c r="C54" s="297"/>
      <c r="D54" s="297"/>
      <c r="E54" s="297"/>
      <c r="F54" s="297"/>
      <c r="G54" s="297"/>
      <c r="H54" s="297"/>
      <c r="I54" s="297"/>
    </row>
    <row r="55" spans="1:13" ht="15" customHeight="1">
      <c r="A55" s="298"/>
      <c r="B55" s="299" t="s">
        <v>198</v>
      </c>
      <c r="C55" s="299" t="s">
        <v>199</v>
      </c>
      <c r="D55" s="299" t="s">
        <v>200</v>
      </c>
      <c r="E55" s="299" t="s">
        <v>201</v>
      </c>
      <c r="F55" s="299" t="s">
        <v>184</v>
      </c>
      <c r="G55" s="299" t="s">
        <v>202</v>
      </c>
      <c r="H55" s="299" t="s">
        <v>203</v>
      </c>
      <c r="I55" s="299" t="s">
        <v>173</v>
      </c>
    </row>
    <row r="56" spans="1:13">
      <c r="A56" s="298"/>
      <c r="B56" s="299"/>
      <c r="C56" s="299"/>
      <c r="D56" s="299"/>
      <c r="E56" s="299"/>
      <c r="F56" s="299"/>
      <c r="G56" s="299"/>
      <c r="H56" s="299"/>
      <c r="I56" s="299"/>
    </row>
    <row r="57" spans="1:13">
      <c r="A57" s="298"/>
      <c r="B57" s="299"/>
      <c r="C57" s="299"/>
      <c r="D57" s="299"/>
      <c r="E57" s="299"/>
      <c r="F57" s="299"/>
      <c r="G57" s="299"/>
      <c r="H57" s="299"/>
      <c r="I57" s="299"/>
    </row>
    <row r="58" spans="1:13">
      <c r="A58" s="298"/>
      <c r="B58" s="299"/>
      <c r="C58" s="299"/>
      <c r="D58" s="299"/>
      <c r="E58" s="299"/>
      <c r="F58" s="299"/>
      <c r="G58" s="299"/>
      <c r="H58" s="299"/>
      <c r="I58" s="299"/>
    </row>
    <row r="59" spans="1:13">
      <c r="A59" s="223" t="s">
        <v>70</v>
      </c>
      <c r="B59" s="51">
        <v>3</v>
      </c>
      <c r="C59" s="51">
        <v>0</v>
      </c>
      <c r="D59" s="51">
        <v>7</v>
      </c>
      <c r="E59" s="51">
        <v>0</v>
      </c>
      <c r="F59" s="51">
        <v>2</v>
      </c>
      <c r="G59" s="51">
        <v>2</v>
      </c>
      <c r="H59" s="51">
        <v>1</v>
      </c>
      <c r="I59" s="52">
        <f>SUM(B59:H59)</f>
        <v>15</v>
      </c>
    </row>
    <row r="60" spans="1:13">
      <c r="A60" s="223" t="s">
        <v>71</v>
      </c>
      <c r="B60" s="51">
        <v>11</v>
      </c>
      <c r="C60" s="51">
        <v>3</v>
      </c>
      <c r="D60" s="51">
        <v>10</v>
      </c>
      <c r="E60" s="51">
        <v>6</v>
      </c>
      <c r="F60" s="51">
        <v>4</v>
      </c>
      <c r="G60" s="51">
        <v>6</v>
      </c>
      <c r="H60" s="51">
        <v>1</v>
      </c>
      <c r="I60" s="52">
        <f>SUM(B60:H60)</f>
        <v>41</v>
      </c>
    </row>
    <row r="61" spans="1:13">
      <c r="A61" s="223" t="s">
        <v>72</v>
      </c>
      <c r="B61" s="51">
        <v>4</v>
      </c>
      <c r="C61" s="51">
        <v>0</v>
      </c>
      <c r="D61" s="51">
        <v>2</v>
      </c>
      <c r="E61" s="51">
        <v>1</v>
      </c>
      <c r="F61" s="51">
        <v>1</v>
      </c>
      <c r="G61" s="51">
        <v>7</v>
      </c>
      <c r="H61" s="51">
        <v>0</v>
      </c>
      <c r="I61" s="52">
        <f>SUM(B61:H61)</f>
        <v>15</v>
      </c>
    </row>
    <row r="62" spans="1:13">
      <c r="A62" s="223" t="s">
        <v>73</v>
      </c>
      <c r="B62" s="51">
        <v>4</v>
      </c>
      <c r="C62" s="51">
        <v>1</v>
      </c>
      <c r="D62" s="51">
        <v>1</v>
      </c>
      <c r="E62" s="51">
        <v>3</v>
      </c>
      <c r="F62" s="51">
        <v>2</v>
      </c>
      <c r="G62" s="51">
        <v>3</v>
      </c>
      <c r="H62" s="51">
        <v>2</v>
      </c>
      <c r="I62" s="52">
        <f>SUM(B62:H62)</f>
        <v>16</v>
      </c>
    </row>
    <row r="63" spans="1:13">
      <c r="A63" s="223" t="s">
        <v>82</v>
      </c>
      <c r="B63" s="231">
        <f t="shared" ref="B63:I63" si="4">SUM(B59:B62)</f>
        <v>22</v>
      </c>
      <c r="C63" s="231">
        <f t="shared" si="4"/>
        <v>4</v>
      </c>
      <c r="D63" s="231">
        <f t="shared" si="4"/>
        <v>20</v>
      </c>
      <c r="E63" s="231">
        <f t="shared" si="4"/>
        <v>10</v>
      </c>
      <c r="F63" s="231">
        <f t="shared" si="4"/>
        <v>9</v>
      </c>
      <c r="G63" s="231">
        <f t="shared" si="4"/>
        <v>18</v>
      </c>
      <c r="H63" s="231">
        <f t="shared" si="4"/>
        <v>4</v>
      </c>
      <c r="I63" s="231">
        <f t="shared" si="4"/>
        <v>87</v>
      </c>
    </row>
  </sheetData>
  <mergeCells count="60">
    <mergeCell ref="A29:A30"/>
    <mergeCell ref="B54:I54"/>
    <mergeCell ref="A55:A58"/>
    <mergeCell ref="B55:B58"/>
    <mergeCell ref="C55:C58"/>
    <mergeCell ref="D55:D58"/>
    <mergeCell ref="E55:E58"/>
    <mergeCell ref="F55:F58"/>
    <mergeCell ref="G55:G58"/>
    <mergeCell ref="H55:H58"/>
    <mergeCell ref="I55:I58"/>
    <mergeCell ref="B46:M46"/>
    <mergeCell ref="B37:L37"/>
    <mergeCell ref="A38:A39"/>
    <mergeCell ref="B38:C38"/>
    <mergeCell ref="D38:E38"/>
    <mergeCell ref="F38:G38"/>
    <mergeCell ref="H38:H39"/>
    <mergeCell ref="I38:J38"/>
    <mergeCell ref="K38:K39"/>
    <mergeCell ref="L38:L39"/>
    <mergeCell ref="K29:K30"/>
    <mergeCell ref="L29:L30"/>
    <mergeCell ref="M29:M30"/>
    <mergeCell ref="J19:J21"/>
    <mergeCell ref="L19:L21"/>
    <mergeCell ref="M19:M21"/>
    <mergeCell ref="B28:M28"/>
    <mergeCell ref="K19:K21"/>
    <mergeCell ref="B29:C29"/>
    <mergeCell ref="D29:E29"/>
    <mergeCell ref="F29:G29"/>
    <mergeCell ref="H29:H30"/>
    <mergeCell ref="I29:J29"/>
    <mergeCell ref="A16:B16"/>
    <mergeCell ref="C16:F16"/>
    <mergeCell ref="B18:O18"/>
    <mergeCell ref="A19:A21"/>
    <mergeCell ref="B19:B21"/>
    <mergeCell ref="C19:C21"/>
    <mergeCell ref="D19:D21"/>
    <mergeCell ref="E19:E21"/>
    <mergeCell ref="F19:F21"/>
    <mergeCell ref="G19:G21"/>
    <mergeCell ref="H19:H21"/>
    <mergeCell ref="I19:I21"/>
    <mergeCell ref="N19:N21"/>
    <mergeCell ref="O19:O21"/>
    <mergeCell ref="A13:C13"/>
    <mergeCell ref="A14:C14"/>
    <mergeCell ref="A8:C8"/>
    <mergeCell ref="A9:C9"/>
    <mergeCell ref="A10:C10"/>
    <mergeCell ref="A11:C11"/>
    <mergeCell ref="A12:C12"/>
    <mergeCell ref="D3:H3"/>
    <mergeCell ref="A4:C4"/>
    <mergeCell ref="A5:C5"/>
    <mergeCell ref="A6:C6"/>
    <mergeCell ref="A7:C7"/>
  </mergeCells>
  <hyperlinks>
    <hyperlink ref="I1" location="Indice!A1" display="INDICE" xr:uid="{00000000-0004-0000-0A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G9"/>
  <sheetViews>
    <sheetView workbookViewId="0">
      <selection activeCell="A2" sqref="A2"/>
    </sheetView>
  </sheetViews>
  <sheetFormatPr defaultColWidth="11.44140625" defaultRowHeight="14.4"/>
  <cols>
    <col min="1" max="1" width="11.44140625" style="27"/>
    <col min="2" max="2" width="14.5546875" style="27" customWidth="1"/>
    <col min="3" max="3" width="20.6640625" style="27" customWidth="1"/>
    <col min="4" max="1021" width="11.44140625" style="27"/>
  </cols>
  <sheetData>
    <row r="1" spans="1:4">
      <c r="A1" s="25" t="s">
        <v>244</v>
      </c>
      <c r="B1" s="26"/>
      <c r="C1" s="26"/>
      <c r="D1" s="7" t="s">
        <v>0</v>
      </c>
    </row>
    <row r="3" spans="1:4">
      <c r="A3" s="303"/>
      <c r="B3" s="303"/>
      <c r="C3" s="180" t="s">
        <v>25</v>
      </c>
    </row>
    <row r="4" spans="1:4">
      <c r="A4" s="304" t="s">
        <v>204</v>
      </c>
      <c r="B4" s="304"/>
      <c r="C4" s="53">
        <v>13</v>
      </c>
    </row>
    <row r="5" spans="1:4">
      <c r="A5" s="304" t="s">
        <v>205</v>
      </c>
      <c r="B5" s="304"/>
      <c r="C5" s="53">
        <v>13</v>
      </c>
    </row>
    <row r="6" spans="1:4" ht="12.75" customHeight="1">
      <c r="A6" s="301" t="s">
        <v>206</v>
      </c>
      <c r="B6" s="301"/>
      <c r="C6" s="53">
        <v>387261</v>
      </c>
    </row>
    <row r="8" spans="1:4">
      <c r="A8" s="181" t="s">
        <v>68</v>
      </c>
      <c r="B8" s="181"/>
      <c r="C8" s="182">
        <v>1123056.8999999999</v>
      </c>
    </row>
    <row r="9" spans="1:4">
      <c r="A9" s="302" t="s">
        <v>94</v>
      </c>
      <c r="B9" s="302"/>
      <c r="C9" s="183">
        <f>C8/C6</f>
        <v>2.9</v>
      </c>
    </row>
  </sheetData>
  <mergeCells count="5">
    <mergeCell ref="A6:B6"/>
    <mergeCell ref="A9:B9"/>
    <mergeCell ref="A3:B3"/>
    <mergeCell ref="A4:B4"/>
    <mergeCell ref="A5:B5"/>
  </mergeCells>
  <hyperlinks>
    <hyperlink ref="D1" location="Indice!A1" display="INDICE" xr:uid="{00000000-0004-0000-0B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4"/>
  <sheetViews>
    <sheetView workbookViewId="0">
      <selection activeCell="D20" sqref="D20"/>
    </sheetView>
  </sheetViews>
  <sheetFormatPr defaultColWidth="11.44140625" defaultRowHeight="14.4"/>
  <cols>
    <col min="2" max="2" width="23.88671875" customWidth="1"/>
    <col min="3" max="3" width="12.44140625" customWidth="1"/>
    <col min="4" max="4" width="11.6640625" customWidth="1"/>
    <col min="6" max="6" width="12.88671875" customWidth="1"/>
  </cols>
  <sheetData>
    <row r="1" spans="1:7">
      <c r="A1" s="54" t="s">
        <v>245</v>
      </c>
      <c r="B1" s="27"/>
      <c r="C1" s="27"/>
      <c r="D1" s="27"/>
      <c r="E1" s="27"/>
      <c r="G1" s="7" t="s">
        <v>0</v>
      </c>
    </row>
    <row r="2" spans="1:7">
      <c r="A2" s="27"/>
      <c r="B2" s="27"/>
      <c r="C2" s="27"/>
      <c r="D2" s="27"/>
      <c r="E2" s="27"/>
    </row>
    <row r="3" spans="1:7">
      <c r="A3" s="55"/>
      <c r="B3" s="55"/>
      <c r="C3" s="261" t="s">
        <v>15</v>
      </c>
      <c r="D3" s="261"/>
      <c r="E3" s="261"/>
      <c r="F3" s="261"/>
    </row>
    <row r="4" spans="1:7" ht="35.25" customHeight="1">
      <c r="A4" s="56"/>
      <c r="B4" s="56"/>
      <c r="C4" s="158" t="s">
        <v>207</v>
      </c>
      <c r="D4" s="158" t="s">
        <v>208</v>
      </c>
      <c r="E4" s="158" t="s">
        <v>209</v>
      </c>
      <c r="F4" s="158" t="s">
        <v>210</v>
      </c>
    </row>
    <row r="5" spans="1:7">
      <c r="A5" s="305" t="s">
        <v>83</v>
      </c>
      <c r="B5" s="305"/>
      <c r="C5" s="57">
        <v>0</v>
      </c>
      <c r="D5" s="57">
        <v>22</v>
      </c>
      <c r="E5" s="57">
        <v>18</v>
      </c>
      <c r="F5" s="49">
        <f t="shared" ref="F5:F11" si="0">SUM(C5:E5)</f>
        <v>40</v>
      </c>
      <c r="G5" s="58"/>
    </row>
    <row r="6" spans="1:7">
      <c r="A6" s="305" t="s">
        <v>84</v>
      </c>
      <c r="B6" s="305"/>
      <c r="C6" s="57">
        <v>0</v>
      </c>
      <c r="D6" s="57">
        <v>16</v>
      </c>
      <c r="E6" s="57">
        <v>5</v>
      </c>
      <c r="F6" s="49">
        <f t="shared" si="0"/>
        <v>21</v>
      </c>
      <c r="G6" s="58"/>
    </row>
    <row r="7" spans="1:7" ht="15" customHeight="1">
      <c r="A7" s="306" t="s">
        <v>211</v>
      </c>
      <c r="B7" s="306"/>
      <c r="C7" s="57">
        <v>0</v>
      </c>
      <c r="D7" s="57">
        <v>6</v>
      </c>
      <c r="E7" s="57">
        <v>2</v>
      </c>
      <c r="F7" s="49">
        <f t="shared" si="0"/>
        <v>8</v>
      </c>
      <c r="G7" s="58"/>
    </row>
    <row r="8" spans="1:7" ht="15" customHeight="1">
      <c r="A8" s="306" t="s">
        <v>212</v>
      </c>
      <c r="B8" s="306"/>
      <c r="C8" s="57">
        <v>0</v>
      </c>
      <c r="D8" s="57">
        <v>5</v>
      </c>
      <c r="E8" s="57">
        <v>1</v>
      </c>
      <c r="F8" s="49">
        <f t="shared" si="0"/>
        <v>6</v>
      </c>
      <c r="G8" s="58"/>
    </row>
    <row r="9" spans="1:7" ht="15" customHeight="1">
      <c r="A9" s="305" t="s">
        <v>53</v>
      </c>
      <c r="B9" s="305"/>
      <c r="C9" s="57">
        <v>0</v>
      </c>
      <c r="D9" s="59">
        <v>66.168300000000002</v>
      </c>
      <c r="E9" s="59">
        <v>76.882599999999996</v>
      </c>
      <c r="F9" s="49">
        <f t="shared" si="0"/>
        <v>143.05090000000001</v>
      </c>
      <c r="G9" s="58"/>
    </row>
    <row r="10" spans="1:7">
      <c r="A10" s="305" t="s">
        <v>213</v>
      </c>
      <c r="B10" s="305"/>
      <c r="C10" s="57">
        <v>0</v>
      </c>
      <c r="D10" s="59">
        <v>29.831499999999998</v>
      </c>
      <c r="E10" s="59">
        <v>7.7210000000000001</v>
      </c>
      <c r="F10" s="60">
        <f t="shared" si="0"/>
        <v>37.552499999999995</v>
      </c>
      <c r="G10" s="58"/>
    </row>
    <row r="11" spans="1:7" ht="15" customHeight="1">
      <c r="A11" s="306" t="s">
        <v>92</v>
      </c>
      <c r="B11" s="306"/>
      <c r="C11" s="57">
        <v>0</v>
      </c>
      <c r="D11" s="57">
        <v>18478</v>
      </c>
      <c r="E11" s="61">
        <v>1158.5</v>
      </c>
      <c r="F11" s="49">
        <f t="shared" si="0"/>
        <v>19636.5</v>
      </c>
      <c r="G11" s="58"/>
    </row>
    <row r="13" spans="1:7">
      <c r="A13" s="181" t="s">
        <v>68</v>
      </c>
      <c r="B13" s="181"/>
      <c r="C13" s="307"/>
      <c r="D13" s="307"/>
      <c r="E13" s="307"/>
      <c r="F13" s="184">
        <v>176728.5</v>
      </c>
    </row>
    <row r="14" spans="1:7">
      <c r="A14" s="308" t="s">
        <v>94</v>
      </c>
      <c r="B14" s="308"/>
      <c r="C14" s="309"/>
      <c r="D14" s="309"/>
      <c r="E14" s="309"/>
      <c r="F14" s="148">
        <f>F13/F11</f>
        <v>9</v>
      </c>
    </row>
  </sheetData>
  <mergeCells count="11">
    <mergeCell ref="A9:B9"/>
    <mergeCell ref="A10:B10"/>
    <mergeCell ref="A11:B11"/>
    <mergeCell ref="C13:E13"/>
    <mergeCell ref="A14:B14"/>
    <mergeCell ref="C14:E14"/>
    <mergeCell ref="C3:F3"/>
    <mergeCell ref="A5:B5"/>
    <mergeCell ref="A6:B6"/>
    <mergeCell ref="A7:B7"/>
    <mergeCell ref="A8:B8"/>
  </mergeCells>
  <hyperlinks>
    <hyperlink ref="G1" location="Indice!A1" display="INDICE" xr:uid="{00000000-0004-0000-0C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7"/>
  <sheetViews>
    <sheetView workbookViewId="0">
      <selection activeCell="G25" sqref="G25"/>
    </sheetView>
  </sheetViews>
  <sheetFormatPr defaultColWidth="11.44140625" defaultRowHeight="14.4"/>
  <cols>
    <col min="1" max="1" width="15.109375" customWidth="1"/>
    <col min="2" max="2" width="19.6640625" customWidth="1"/>
    <col min="7" max="7" width="12.5546875" customWidth="1"/>
  </cols>
  <sheetData>
    <row r="1" spans="1:8">
      <c r="A1" s="54" t="s">
        <v>253</v>
      </c>
      <c r="B1" s="27"/>
      <c r="C1" s="27"/>
      <c r="D1" s="27"/>
      <c r="E1" s="27"/>
      <c r="F1" s="27"/>
      <c r="G1" s="27"/>
      <c r="H1" s="7" t="s">
        <v>0</v>
      </c>
    </row>
    <row r="2" spans="1:8">
      <c r="A2" s="27"/>
      <c r="B2" s="27"/>
      <c r="C2" s="27"/>
      <c r="D2" s="27"/>
      <c r="E2" s="27"/>
      <c r="F2" s="27"/>
      <c r="G2" s="27"/>
    </row>
    <row r="3" spans="1:8">
      <c r="A3" s="47"/>
      <c r="B3" s="47"/>
      <c r="C3" s="255" t="s">
        <v>16</v>
      </c>
      <c r="D3" s="255"/>
      <c r="E3" s="255"/>
      <c r="F3" s="255"/>
      <c r="G3" s="255"/>
    </row>
    <row r="4" spans="1:8">
      <c r="A4" s="56"/>
      <c r="B4" s="62"/>
      <c r="C4" s="158" t="s">
        <v>70</v>
      </c>
      <c r="D4" s="158" t="s">
        <v>71</v>
      </c>
      <c r="E4" s="158" t="s">
        <v>72</v>
      </c>
      <c r="F4" s="158" t="s">
        <v>73</v>
      </c>
      <c r="G4" s="158" t="s">
        <v>82</v>
      </c>
    </row>
    <row r="5" spans="1:8">
      <c r="A5" s="305" t="s">
        <v>83</v>
      </c>
      <c r="B5" s="305"/>
      <c r="C5" s="63">
        <v>87</v>
      </c>
      <c r="D5" s="63">
        <v>64</v>
      </c>
      <c r="E5" s="63">
        <v>6</v>
      </c>
      <c r="F5" s="63">
        <v>21</v>
      </c>
      <c r="G5" s="64">
        <f t="shared" ref="G5:G11" si="0">SUM(C5:F5)</f>
        <v>178</v>
      </c>
    </row>
    <row r="6" spans="1:8">
      <c r="A6" s="305" t="s">
        <v>84</v>
      </c>
      <c r="B6" s="305"/>
      <c r="C6" s="63">
        <v>1</v>
      </c>
      <c r="D6" s="63">
        <v>5</v>
      </c>
      <c r="E6" s="63">
        <v>0</v>
      </c>
      <c r="F6" s="63">
        <v>4</v>
      </c>
      <c r="G6" s="64">
        <f t="shared" si="0"/>
        <v>10</v>
      </c>
    </row>
    <row r="7" spans="1:8">
      <c r="A7" s="305" t="s">
        <v>211</v>
      </c>
      <c r="B7" s="305"/>
      <c r="C7" s="63">
        <v>3</v>
      </c>
      <c r="D7" s="63">
        <v>2</v>
      </c>
      <c r="E7" s="63">
        <v>1</v>
      </c>
      <c r="F7" s="63">
        <v>2</v>
      </c>
      <c r="G7" s="64">
        <f t="shared" si="0"/>
        <v>8</v>
      </c>
    </row>
    <row r="8" spans="1:8">
      <c r="A8" s="305" t="s">
        <v>212</v>
      </c>
      <c r="B8" s="305"/>
      <c r="C8" s="63">
        <v>0</v>
      </c>
      <c r="D8" s="63">
        <v>0</v>
      </c>
      <c r="E8" s="63">
        <v>0</v>
      </c>
      <c r="F8" s="63">
        <v>1</v>
      </c>
      <c r="G8" s="64">
        <f t="shared" si="0"/>
        <v>1</v>
      </c>
    </row>
    <row r="9" spans="1:8" ht="15" customHeight="1">
      <c r="A9" s="311" t="s">
        <v>53</v>
      </c>
      <c r="B9" s="311"/>
      <c r="C9" s="63">
        <v>371.86</v>
      </c>
      <c r="D9" s="63">
        <v>204.64</v>
      </c>
      <c r="E9" s="63">
        <v>39.32</v>
      </c>
      <c r="F9" s="63">
        <v>61.2</v>
      </c>
      <c r="G9" s="64">
        <f t="shared" si="0"/>
        <v>677.0200000000001</v>
      </c>
    </row>
    <row r="10" spans="1:8" ht="15" customHeight="1">
      <c r="A10" s="311" t="s">
        <v>213</v>
      </c>
      <c r="B10" s="311"/>
      <c r="C10" s="63">
        <v>2.0499999999999998</v>
      </c>
      <c r="D10" s="63">
        <v>25.37</v>
      </c>
      <c r="E10" s="63">
        <v>0</v>
      </c>
      <c r="F10" s="63">
        <v>28.06</v>
      </c>
      <c r="G10" s="64">
        <f t="shared" si="0"/>
        <v>55.480000000000004</v>
      </c>
    </row>
    <row r="11" spans="1:8" ht="15" customHeight="1">
      <c r="A11" s="312" t="s">
        <v>214</v>
      </c>
      <c r="B11" s="207" t="s">
        <v>215</v>
      </c>
      <c r="C11" s="65" t="s">
        <v>58</v>
      </c>
      <c r="D11" s="65" t="s">
        <v>58</v>
      </c>
      <c r="E11" s="65" t="s">
        <v>58</v>
      </c>
      <c r="F11" s="65" t="s">
        <v>58</v>
      </c>
      <c r="G11" s="66">
        <f t="shared" si="0"/>
        <v>0</v>
      </c>
    </row>
    <row r="12" spans="1:8">
      <c r="A12" s="312"/>
      <c r="B12" s="207" t="s">
        <v>216</v>
      </c>
      <c r="C12" s="65" t="s">
        <v>58</v>
      </c>
      <c r="D12" s="65" t="s">
        <v>58</v>
      </c>
      <c r="E12" s="65" t="s">
        <v>58</v>
      </c>
      <c r="F12" s="65" t="s">
        <v>58</v>
      </c>
      <c r="G12" s="64" t="s">
        <v>58</v>
      </c>
    </row>
    <row r="13" spans="1:8">
      <c r="A13" s="312"/>
      <c r="B13" s="207" t="s">
        <v>217</v>
      </c>
      <c r="C13" s="65" t="s">
        <v>58</v>
      </c>
      <c r="D13" s="65" t="s">
        <v>58</v>
      </c>
      <c r="E13" s="65" t="s">
        <v>58</v>
      </c>
      <c r="F13" s="65">
        <v>111389.94</v>
      </c>
      <c r="G13" s="66">
        <f>SUM(C13:F13)</f>
        <v>111389.94</v>
      </c>
    </row>
    <row r="14" spans="1:8">
      <c r="A14" s="312"/>
      <c r="B14" s="208" t="s">
        <v>173</v>
      </c>
      <c r="C14" s="67">
        <f>SUM(C11:C13)</f>
        <v>0</v>
      </c>
      <c r="D14" s="67" t="s">
        <v>58</v>
      </c>
      <c r="E14" s="67">
        <f>SUM(E11:E13)</f>
        <v>0</v>
      </c>
      <c r="F14" s="67">
        <f>SUM(F11:F13)</f>
        <v>111389.94</v>
      </c>
      <c r="G14" s="67">
        <f>SUM(G11:G13)</f>
        <v>111389.94</v>
      </c>
    </row>
    <row r="16" spans="1:8">
      <c r="A16" s="277" t="s">
        <v>68</v>
      </c>
      <c r="B16" s="277"/>
      <c r="C16" s="262"/>
      <c r="D16" s="262"/>
      <c r="E16" s="262"/>
      <c r="F16" s="262"/>
      <c r="G16" s="149">
        <v>222779.88</v>
      </c>
    </row>
    <row r="17" spans="1:7">
      <c r="A17" s="310" t="s">
        <v>94</v>
      </c>
      <c r="B17" s="310"/>
      <c r="C17" s="262"/>
      <c r="D17" s="262"/>
      <c r="E17" s="262"/>
      <c r="F17" s="262"/>
      <c r="G17" s="189">
        <f>G16/G14</f>
        <v>2</v>
      </c>
    </row>
  </sheetData>
  <mergeCells count="12">
    <mergeCell ref="A17:B17"/>
    <mergeCell ref="C17:F17"/>
    <mergeCell ref="A9:B9"/>
    <mergeCell ref="A10:B10"/>
    <mergeCell ref="A11:A14"/>
    <mergeCell ref="A16:B16"/>
    <mergeCell ref="C16:F16"/>
    <mergeCell ref="C3:G3"/>
    <mergeCell ref="A5:B5"/>
    <mergeCell ref="A6:B6"/>
    <mergeCell ref="A7:B7"/>
    <mergeCell ref="A8:B8"/>
  </mergeCells>
  <hyperlinks>
    <hyperlink ref="H1" location="Indice!A1" display="INDICE" xr:uid="{00000000-0004-0000-0D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4"/>
  <sheetViews>
    <sheetView workbookViewId="0">
      <selection activeCell="A2" sqref="A2"/>
    </sheetView>
  </sheetViews>
  <sheetFormatPr defaultColWidth="11.44140625" defaultRowHeight="14.4"/>
  <cols>
    <col min="1" max="1" width="23.6640625" customWidth="1"/>
    <col min="2" max="2" width="14.33203125" customWidth="1"/>
    <col min="4" max="4" width="9.6640625" customWidth="1"/>
    <col min="5" max="5" width="11.109375" customWidth="1"/>
    <col min="7" max="7" width="12.44140625" customWidth="1"/>
  </cols>
  <sheetData>
    <row r="1" spans="1:8">
      <c r="A1" s="54" t="s">
        <v>252</v>
      </c>
      <c r="B1" s="27"/>
      <c r="C1" s="27"/>
      <c r="D1" s="27"/>
      <c r="E1" s="27"/>
      <c r="F1" s="27"/>
      <c r="G1" s="27"/>
      <c r="H1" s="7" t="s">
        <v>0</v>
      </c>
    </row>
    <row r="2" spans="1:8">
      <c r="A2" s="27"/>
      <c r="B2" s="27"/>
      <c r="C2" s="27"/>
      <c r="D2" s="27"/>
      <c r="E2" s="27"/>
      <c r="F2" s="27"/>
      <c r="G2" s="27"/>
    </row>
    <row r="3" spans="1:8">
      <c r="A3" s="56"/>
      <c r="B3" s="56"/>
      <c r="C3" s="318" t="s">
        <v>17</v>
      </c>
      <c r="D3" s="318"/>
      <c r="E3" s="318"/>
      <c r="F3" s="318"/>
      <c r="G3" s="318"/>
    </row>
    <row r="4" spans="1:8">
      <c r="A4" s="56"/>
      <c r="B4" s="64"/>
      <c r="C4" s="187" t="s">
        <v>70</v>
      </c>
      <c r="D4" s="187" t="s">
        <v>71</v>
      </c>
      <c r="E4" s="187" t="s">
        <v>72</v>
      </c>
      <c r="F4" s="187" t="s">
        <v>73</v>
      </c>
      <c r="G4" s="187" t="s">
        <v>82</v>
      </c>
    </row>
    <row r="5" spans="1:8">
      <c r="A5" s="305" t="s">
        <v>88</v>
      </c>
      <c r="B5" s="305"/>
      <c r="C5" s="68">
        <v>4.1946000000000003</v>
      </c>
      <c r="D5" s="68">
        <v>646.03</v>
      </c>
      <c r="E5" s="68">
        <v>726.48</v>
      </c>
      <c r="F5" s="68">
        <v>16.45</v>
      </c>
      <c r="G5" s="69">
        <f>SUM(C5:F5)</f>
        <v>1393.1546000000001</v>
      </c>
    </row>
    <row r="6" spans="1:8">
      <c r="A6" s="305" t="s">
        <v>218</v>
      </c>
      <c r="B6" s="305"/>
      <c r="C6" s="79" t="s">
        <v>58</v>
      </c>
      <c r="D6" s="79">
        <v>36381.5</v>
      </c>
      <c r="E6" s="79">
        <v>25525</v>
      </c>
      <c r="F6" s="79" t="s">
        <v>58</v>
      </c>
      <c r="G6" s="69">
        <f t="shared" ref="G6:G8" si="0">SUM(C6:F6)</f>
        <v>61906.5</v>
      </c>
    </row>
    <row r="7" spans="1:8">
      <c r="A7" s="319" t="s">
        <v>219</v>
      </c>
      <c r="B7" s="201" t="s">
        <v>220</v>
      </c>
      <c r="C7" s="68" t="s">
        <v>58</v>
      </c>
      <c r="D7" s="79">
        <v>913</v>
      </c>
      <c r="E7" s="79">
        <v>23640</v>
      </c>
      <c r="F7" s="79" t="s">
        <v>58</v>
      </c>
      <c r="G7" s="69">
        <f t="shared" si="0"/>
        <v>24553</v>
      </c>
    </row>
    <row r="8" spans="1:8">
      <c r="A8" s="319"/>
      <c r="B8" s="201" t="s">
        <v>221</v>
      </c>
      <c r="C8" s="68" t="s">
        <v>58</v>
      </c>
      <c r="D8" s="79">
        <v>35468.5</v>
      </c>
      <c r="E8" s="79" t="s">
        <v>58</v>
      </c>
      <c r="F8" s="79" t="s">
        <v>58</v>
      </c>
      <c r="G8" s="69">
        <f t="shared" si="0"/>
        <v>35468.5</v>
      </c>
    </row>
    <row r="9" spans="1:8" ht="15" customHeight="1">
      <c r="A9" s="5"/>
      <c r="B9" s="5"/>
      <c r="C9" s="5"/>
      <c r="D9" s="5"/>
      <c r="E9" s="5"/>
      <c r="F9" s="5"/>
      <c r="G9" s="5"/>
    </row>
    <row r="10" spans="1:8">
      <c r="A10" s="320" t="s">
        <v>68</v>
      </c>
      <c r="B10" s="320" t="s">
        <v>222</v>
      </c>
      <c r="C10" s="317" t="s">
        <v>222</v>
      </c>
      <c r="D10" s="317"/>
      <c r="E10" s="317"/>
      <c r="F10" s="317"/>
      <c r="G10" s="149">
        <v>162049.79999999999</v>
      </c>
    </row>
    <row r="11" spans="1:8">
      <c r="A11" s="320"/>
      <c r="B11" s="320" t="s">
        <v>223</v>
      </c>
      <c r="C11" s="317" t="s">
        <v>223</v>
      </c>
      <c r="D11" s="317"/>
      <c r="E11" s="317"/>
      <c r="F11" s="317"/>
      <c r="G11" s="149">
        <v>407887.75</v>
      </c>
    </row>
    <row r="12" spans="1:8" ht="15" customHeight="1">
      <c r="A12" s="313" t="s">
        <v>94</v>
      </c>
      <c r="B12" s="314" t="s">
        <v>222</v>
      </c>
      <c r="C12" s="317" t="s">
        <v>222</v>
      </c>
      <c r="D12" s="317"/>
      <c r="E12" s="317"/>
      <c r="F12" s="317"/>
      <c r="G12" s="151">
        <f>G10/G7</f>
        <v>6.6</v>
      </c>
    </row>
    <row r="13" spans="1:8" ht="15" customHeight="1">
      <c r="A13" s="315"/>
      <c r="B13" s="316" t="s">
        <v>223</v>
      </c>
      <c r="C13" s="317" t="s">
        <v>223</v>
      </c>
      <c r="D13" s="317"/>
      <c r="E13" s="317"/>
      <c r="F13" s="317"/>
      <c r="G13" s="189">
        <f>G11/G8</f>
        <v>11.5</v>
      </c>
    </row>
    <row r="14" spans="1:8">
      <c r="A14" s="5"/>
      <c r="B14" s="5"/>
      <c r="C14" s="5"/>
      <c r="D14" s="5"/>
      <c r="E14" s="5"/>
      <c r="F14" s="5"/>
      <c r="G14" s="5"/>
    </row>
  </sheetData>
  <mergeCells count="10">
    <mergeCell ref="A12:B13"/>
    <mergeCell ref="C12:F12"/>
    <mergeCell ref="C13:F13"/>
    <mergeCell ref="C3:G3"/>
    <mergeCell ref="A5:B5"/>
    <mergeCell ref="A6:B6"/>
    <mergeCell ref="A7:A8"/>
    <mergeCell ref="A10:B11"/>
    <mergeCell ref="C10:F10"/>
    <mergeCell ref="C11:F11"/>
  </mergeCells>
  <hyperlinks>
    <hyperlink ref="H1" location="Indice!A1" display="INDICE" xr:uid="{00000000-0004-0000-0E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5"/>
  <sheetViews>
    <sheetView workbookViewId="0">
      <selection activeCell="F25" sqref="F25"/>
    </sheetView>
  </sheetViews>
  <sheetFormatPr defaultColWidth="11.44140625" defaultRowHeight="14.4"/>
  <cols>
    <col min="1" max="1" width="21.33203125" customWidth="1"/>
    <col min="2" max="2" width="15.5546875" customWidth="1"/>
    <col min="3" max="3" width="14" customWidth="1"/>
    <col min="4" max="4" width="13.44140625" customWidth="1"/>
    <col min="5" max="5" width="14.109375" customWidth="1"/>
    <col min="6" max="7" width="13.33203125" customWidth="1"/>
  </cols>
  <sheetData>
    <row r="1" spans="1:8">
      <c r="A1" s="54" t="s">
        <v>246</v>
      </c>
      <c r="B1" s="27"/>
      <c r="H1" s="7" t="s">
        <v>0</v>
      </c>
    </row>
    <row r="2" spans="1:8">
      <c r="A2" s="27"/>
      <c r="B2" s="27"/>
    </row>
    <row r="3" spans="1:8">
      <c r="A3" s="70"/>
      <c r="B3" s="70"/>
      <c r="C3" s="321" t="s">
        <v>18</v>
      </c>
      <c r="D3" s="321"/>
      <c r="E3" s="321"/>
      <c r="F3" s="321"/>
      <c r="G3" s="321"/>
    </row>
    <row r="4" spans="1:8">
      <c r="A4" s="56"/>
      <c r="B4" s="62"/>
      <c r="C4" s="187" t="s">
        <v>70</v>
      </c>
      <c r="D4" s="187" t="s">
        <v>71</v>
      </c>
      <c r="E4" s="187" t="s">
        <v>72</v>
      </c>
      <c r="F4" s="187" t="s">
        <v>73</v>
      </c>
      <c r="G4" s="187" t="s">
        <v>82</v>
      </c>
    </row>
    <row r="5" spans="1:8">
      <c r="A5" s="322" t="s">
        <v>224</v>
      </c>
      <c r="B5" s="322"/>
      <c r="C5" s="65">
        <v>25</v>
      </c>
      <c r="D5" s="79" t="s">
        <v>58</v>
      </c>
      <c r="E5" s="74" t="s">
        <v>58</v>
      </c>
      <c r="F5" s="74">
        <v>2</v>
      </c>
      <c r="G5" s="71">
        <f t="shared" ref="G5:G12" si="0">SUM(C5:F5)</f>
        <v>27</v>
      </c>
    </row>
    <row r="6" spans="1:8">
      <c r="A6" s="322" t="s">
        <v>225</v>
      </c>
      <c r="B6" s="322"/>
      <c r="C6" s="65" t="s">
        <v>58</v>
      </c>
      <c r="D6" s="74" t="s">
        <v>58</v>
      </c>
      <c r="E6" s="74" t="s">
        <v>58</v>
      </c>
      <c r="F6" s="74" t="s">
        <v>58</v>
      </c>
      <c r="G6" s="71">
        <f t="shared" si="0"/>
        <v>0</v>
      </c>
    </row>
    <row r="7" spans="1:8">
      <c r="A7" s="185" t="s">
        <v>226</v>
      </c>
      <c r="B7" s="186"/>
      <c r="C7" s="65">
        <v>9</v>
      </c>
      <c r="D7" s="74" t="s">
        <v>58</v>
      </c>
      <c r="E7" s="74" t="s">
        <v>58</v>
      </c>
      <c r="F7" s="74">
        <v>0</v>
      </c>
      <c r="G7" s="71">
        <f t="shared" si="0"/>
        <v>9</v>
      </c>
    </row>
    <row r="8" spans="1:8">
      <c r="A8" s="322" t="s">
        <v>227</v>
      </c>
      <c r="B8" s="322"/>
      <c r="C8" s="65">
        <v>9</v>
      </c>
      <c r="D8" s="79" t="s">
        <v>58</v>
      </c>
      <c r="E8" s="79" t="s">
        <v>58</v>
      </c>
      <c r="F8" s="79">
        <v>0</v>
      </c>
      <c r="G8" s="71">
        <f t="shared" si="0"/>
        <v>9</v>
      </c>
    </row>
    <row r="9" spans="1:8">
      <c r="A9" s="322" t="s">
        <v>53</v>
      </c>
      <c r="B9" s="322"/>
      <c r="C9" s="68">
        <v>21.19</v>
      </c>
      <c r="D9" s="79" t="s">
        <v>58</v>
      </c>
      <c r="E9" s="79" t="s">
        <v>58</v>
      </c>
      <c r="F9" s="68">
        <v>1.58</v>
      </c>
      <c r="G9" s="72">
        <f t="shared" si="0"/>
        <v>22.770000000000003</v>
      </c>
    </row>
    <row r="10" spans="1:8" ht="15" customHeight="1">
      <c r="A10" s="323" t="s">
        <v>89</v>
      </c>
      <c r="B10" s="188" t="s">
        <v>228</v>
      </c>
      <c r="C10" s="68">
        <v>2.11</v>
      </c>
      <c r="D10" s="74" t="s">
        <v>58</v>
      </c>
      <c r="E10" s="74" t="s">
        <v>58</v>
      </c>
      <c r="F10" s="74" t="s">
        <v>58</v>
      </c>
      <c r="G10" s="72">
        <f t="shared" si="0"/>
        <v>2.11</v>
      </c>
    </row>
    <row r="11" spans="1:8">
      <c r="A11" s="323"/>
      <c r="B11" s="188" t="s">
        <v>229</v>
      </c>
      <c r="C11" s="68">
        <v>3.78</v>
      </c>
      <c r="D11" s="74" t="s">
        <v>58</v>
      </c>
      <c r="E11" s="74" t="s">
        <v>58</v>
      </c>
      <c r="F11" s="68">
        <v>0.2</v>
      </c>
      <c r="G11" s="72">
        <f t="shared" si="0"/>
        <v>3.98</v>
      </c>
    </row>
    <row r="12" spans="1:8">
      <c r="A12" s="322" t="s">
        <v>230</v>
      </c>
      <c r="B12" s="322"/>
      <c r="C12" s="65">
        <v>81769</v>
      </c>
      <c r="D12" s="74" t="s">
        <v>58</v>
      </c>
      <c r="E12" s="74" t="s">
        <v>58</v>
      </c>
      <c r="F12" s="74" t="s">
        <v>58</v>
      </c>
      <c r="G12" s="71">
        <f t="shared" si="0"/>
        <v>81769</v>
      </c>
    </row>
    <row r="14" spans="1:8">
      <c r="A14" s="277" t="s">
        <v>68</v>
      </c>
      <c r="B14" s="277"/>
      <c r="C14" s="262"/>
      <c r="D14" s="262"/>
      <c r="E14" s="262"/>
      <c r="F14" s="262"/>
      <c r="G14" s="149">
        <v>327076</v>
      </c>
    </row>
    <row r="15" spans="1:8">
      <c r="A15" s="310" t="s">
        <v>94</v>
      </c>
      <c r="B15" s="310"/>
      <c r="C15" s="262"/>
      <c r="D15" s="262"/>
      <c r="E15" s="262"/>
      <c r="F15" s="262"/>
      <c r="G15" s="189">
        <f>G14/G12</f>
        <v>4</v>
      </c>
    </row>
  </sheetData>
  <mergeCells count="11">
    <mergeCell ref="A10:A11"/>
    <mergeCell ref="A12:B12"/>
    <mergeCell ref="A14:B14"/>
    <mergeCell ref="C14:F14"/>
    <mergeCell ref="A15:B15"/>
    <mergeCell ref="C15:F15"/>
    <mergeCell ref="C3:G3"/>
    <mergeCell ref="A5:B5"/>
    <mergeCell ref="A6:B6"/>
    <mergeCell ref="A8:B8"/>
    <mergeCell ref="A9:B9"/>
  </mergeCells>
  <hyperlinks>
    <hyperlink ref="H1" location="Indice!A1" display="INDICE" xr:uid="{00000000-0004-0000-0F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5"/>
  <sheetViews>
    <sheetView workbookViewId="0">
      <selection activeCell="A2" sqref="A2"/>
    </sheetView>
  </sheetViews>
  <sheetFormatPr defaultColWidth="11.44140625" defaultRowHeight="14.4"/>
  <cols>
    <col min="1" max="1" width="24.88671875" customWidth="1"/>
    <col min="2" max="2" width="13.33203125" customWidth="1"/>
    <col min="3" max="3" width="11" customWidth="1"/>
    <col min="4" max="4" width="6.33203125" customWidth="1"/>
    <col min="5" max="5" width="9.6640625" customWidth="1"/>
    <col min="6" max="6" width="10.109375" customWidth="1"/>
    <col min="7" max="7" width="12" customWidth="1"/>
  </cols>
  <sheetData>
    <row r="1" spans="1:8">
      <c r="A1" s="54" t="s">
        <v>247</v>
      </c>
      <c r="B1" s="27"/>
      <c r="C1" s="27"/>
      <c r="D1" s="27"/>
      <c r="E1" s="27"/>
      <c r="F1" s="27"/>
      <c r="G1" s="27"/>
      <c r="H1" s="7" t="s">
        <v>0</v>
      </c>
    </row>
    <row r="2" spans="1:8">
      <c r="A2" s="27"/>
      <c r="B2" s="27"/>
      <c r="C2" s="27"/>
      <c r="D2" s="27"/>
      <c r="E2" s="27"/>
      <c r="F2" s="27"/>
      <c r="G2" s="27"/>
    </row>
    <row r="3" spans="1:8">
      <c r="A3" s="56"/>
      <c r="B3" s="56"/>
      <c r="C3" s="318" t="s">
        <v>19</v>
      </c>
      <c r="D3" s="318"/>
      <c r="E3" s="318"/>
      <c r="F3" s="318"/>
      <c r="G3" s="318"/>
    </row>
    <row r="4" spans="1:8">
      <c r="A4" s="56"/>
      <c r="B4" s="56"/>
      <c r="C4" s="187" t="s">
        <v>70</v>
      </c>
      <c r="D4" s="187" t="s">
        <v>71</v>
      </c>
      <c r="E4" s="187" t="s">
        <v>72</v>
      </c>
      <c r="F4" s="187" t="s">
        <v>73</v>
      </c>
      <c r="G4" s="187" t="s">
        <v>82</v>
      </c>
    </row>
    <row r="5" spans="1:8">
      <c r="A5" s="322" t="s">
        <v>224</v>
      </c>
      <c r="B5" s="322"/>
      <c r="C5" s="83">
        <v>24</v>
      </c>
      <c r="D5" s="74" t="s">
        <v>58</v>
      </c>
      <c r="E5" s="74" t="s">
        <v>58</v>
      </c>
      <c r="F5" s="74" t="s">
        <v>58</v>
      </c>
      <c r="G5" s="85">
        <f t="shared" ref="G5:G12" si="0">SUM(C5:F5)</f>
        <v>24</v>
      </c>
    </row>
    <row r="6" spans="1:8">
      <c r="A6" s="322" t="s">
        <v>225</v>
      </c>
      <c r="B6" s="322"/>
      <c r="C6" s="83">
        <v>8</v>
      </c>
      <c r="D6" s="74" t="s">
        <v>58</v>
      </c>
      <c r="E6" s="74" t="s">
        <v>58</v>
      </c>
      <c r="F6" s="74" t="s">
        <v>58</v>
      </c>
      <c r="G6" s="85">
        <f t="shared" si="0"/>
        <v>8</v>
      </c>
    </row>
    <row r="7" spans="1:8" ht="15" customHeight="1">
      <c r="A7" s="185" t="s">
        <v>226</v>
      </c>
      <c r="B7" s="186"/>
      <c r="C7" s="84">
        <v>4</v>
      </c>
      <c r="D7" s="77" t="s">
        <v>58</v>
      </c>
      <c r="E7" s="77" t="s">
        <v>58</v>
      </c>
      <c r="F7" s="77" t="s">
        <v>58</v>
      </c>
      <c r="G7" s="85">
        <f t="shared" si="0"/>
        <v>4</v>
      </c>
    </row>
    <row r="8" spans="1:8" ht="15" customHeight="1">
      <c r="A8" s="322" t="s">
        <v>227</v>
      </c>
      <c r="B8" s="322"/>
      <c r="C8" s="84">
        <v>4</v>
      </c>
      <c r="D8" s="77" t="s">
        <v>58</v>
      </c>
      <c r="E8" s="77" t="s">
        <v>58</v>
      </c>
      <c r="F8" s="77" t="s">
        <v>58</v>
      </c>
      <c r="G8" s="85">
        <f t="shared" si="0"/>
        <v>4</v>
      </c>
    </row>
    <row r="9" spans="1:8" ht="15" customHeight="1">
      <c r="A9" s="322" t="s">
        <v>53</v>
      </c>
      <c r="B9" s="322"/>
      <c r="C9" s="76">
        <v>4.1870000000000003</v>
      </c>
      <c r="D9" s="77" t="s">
        <v>58</v>
      </c>
      <c r="E9" s="77" t="s">
        <v>58</v>
      </c>
      <c r="F9" s="77" t="s">
        <v>58</v>
      </c>
      <c r="G9" s="75">
        <f t="shared" si="0"/>
        <v>4.1870000000000003</v>
      </c>
    </row>
    <row r="10" spans="1:8" ht="15" customHeight="1">
      <c r="A10" s="306" t="s">
        <v>89</v>
      </c>
      <c r="B10" s="188" t="s">
        <v>228</v>
      </c>
      <c r="C10" s="76">
        <v>0</v>
      </c>
      <c r="D10" s="77" t="s">
        <v>58</v>
      </c>
      <c r="E10" s="77" t="s">
        <v>58</v>
      </c>
      <c r="F10" s="77" t="s">
        <v>58</v>
      </c>
      <c r="G10" s="75">
        <f t="shared" si="0"/>
        <v>0</v>
      </c>
    </row>
    <row r="11" spans="1:8">
      <c r="A11" s="306"/>
      <c r="B11" s="188" t="s">
        <v>229</v>
      </c>
      <c r="C11" s="73">
        <v>1.196</v>
      </c>
      <c r="D11" s="74" t="s">
        <v>58</v>
      </c>
      <c r="E11" s="74" t="s">
        <v>58</v>
      </c>
      <c r="F11" s="74" t="s">
        <v>58</v>
      </c>
      <c r="G11" s="75">
        <f t="shared" si="0"/>
        <v>1.196</v>
      </c>
    </row>
    <row r="12" spans="1:8" ht="15" customHeight="1">
      <c r="A12" s="322" t="s">
        <v>230</v>
      </c>
      <c r="B12" s="322"/>
      <c r="C12" s="76">
        <v>28746</v>
      </c>
      <c r="D12" s="77" t="s">
        <v>58</v>
      </c>
      <c r="E12" s="77" t="s">
        <v>58</v>
      </c>
      <c r="F12" s="77" t="s">
        <v>58</v>
      </c>
      <c r="G12" s="85">
        <f t="shared" si="0"/>
        <v>28746</v>
      </c>
    </row>
    <row r="14" spans="1:8">
      <c r="A14" s="181" t="s">
        <v>68</v>
      </c>
      <c r="B14" s="181"/>
      <c r="C14" s="190"/>
      <c r="D14" s="190"/>
      <c r="E14" s="190"/>
      <c r="F14" s="190"/>
      <c r="G14" s="191">
        <v>86238</v>
      </c>
    </row>
    <row r="15" spans="1:8">
      <c r="A15" s="302" t="s">
        <v>94</v>
      </c>
      <c r="B15" s="302"/>
      <c r="C15" s="324"/>
      <c r="D15" s="325"/>
      <c r="E15" s="325"/>
      <c r="F15" s="326"/>
      <c r="G15" s="183">
        <f>G14/G12</f>
        <v>3</v>
      </c>
    </row>
  </sheetData>
  <mergeCells count="9">
    <mergeCell ref="C3:G3"/>
    <mergeCell ref="A5:B5"/>
    <mergeCell ref="A6:B6"/>
    <mergeCell ref="A15:B15"/>
    <mergeCell ref="A8:B8"/>
    <mergeCell ref="A9:B9"/>
    <mergeCell ref="A10:A11"/>
    <mergeCell ref="A12:B12"/>
    <mergeCell ref="C15:F15"/>
  </mergeCells>
  <hyperlinks>
    <hyperlink ref="H1" location="Indice!A1" display="INDICE" xr:uid="{00000000-0004-0000-10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5"/>
  <sheetViews>
    <sheetView workbookViewId="0">
      <selection activeCell="E24" sqref="E24"/>
    </sheetView>
  </sheetViews>
  <sheetFormatPr defaultColWidth="11.44140625" defaultRowHeight="14.4"/>
  <cols>
    <col min="1" max="1" width="25.44140625" customWidth="1"/>
    <col min="4" max="4" width="7" customWidth="1"/>
    <col min="5" max="5" width="8.6640625" customWidth="1"/>
    <col min="6" max="6" width="11.33203125" customWidth="1"/>
  </cols>
  <sheetData>
    <row r="1" spans="1:7">
      <c r="A1" s="54" t="s">
        <v>248</v>
      </c>
      <c r="B1" s="54"/>
      <c r="C1" s="54"/>
      <c r="D1" s="27"/>
      <c r="E1" s="27"/>
      <c r="F1" s="27"/>
      <c r="G1" s="7" t="s">
        <v>0</v>
      </c>
    </row>
    <row r="2" spans="1:7">
      <c r="A2" s="27"/>
      <c r="B2" s="27"/>
      <c r="C2" s="27"/>
      <c r="D2" s="27"/>
      <c r="E2" s="27"/>
      <c r="F2" s="27"/>
    </row>
    <row r="3" spans="1:7">
      <c r="A3" s="56"/>
      <c r="B3" s="56"/>
      <c r="C3" s="327" t="s">
        <v>231</v>
      </c>
      <c r="D3" s="327"/>
      <c r="E3" s="327"/>
      <c r="F3" s="327"/>
      <c r="G3" s="327"/>
    </row>
    <row r="4" spans="1:7">
      <c r="A4" s="56"/>
      <c r="B4" s="56"/>
      <c r="C4" s="187" t="s">
        <v>70</v>
      </c>
      <c r="D4" s="187" t="s">
        <v>71</v>
      </c>
      <c r="E4" s="187" t="s">
        <v>72</v>
      </c>
      <c r="F4" s="187" t="s">
        <v>73</v>
      </c>
      <c r="G4" s="187" t="s">
        <v>82</v>
      </c>
    </row>
    <row r="5" spans="1:7">
      <c r="A5" s="322" t="s">
        <v>224</v>
      </c>
      <c r="B5" s="322"/>
      <c r="C5" s="74" t="s">
        <v>58</v>
      </c>
      <c r="D5" s="74" t="s">
        <v>58</v>
      </c>
      <c r="E5" s="74">
        <v>19</v>
      </c>
      <c r="F5" s="78" t="s">
        <v>58</v>
      </c>
      <c r="G5" s="5">
        <f t="shared" ref="G5:G12" si="0">SUM(C5:F5)</f>
        <v>19</v>
      </c>
    </row>
    <row r="6" spans="1:7">
      <c r="A6" s="322" t="s">
        <v>225</v>
      </c>
      <c r="B6" s="322"/>
      <c r="C6" s="74" t="s">
        <v>58</v>
      </c>
      <c r="D6" s="74" t="s">
        <v>58</v>
      </c>
      <c r="E6" s="74">
        <v>6</v>
      </c>
      <c r="F6" s="78" t="s">
        <v>58</v>
      </c>
      <c r="G6" s="5">
        <f t="shared" si="0"/>
        <v>6</v>
      </c>
    </row>
    <row r="7" spans="1:7">
      <c r="A7" s="185" t="s">
        <v>226</v>
      </c>
      <c r="B7" s="186"/>
      <c r="C7" s="74" t="s">
        <v>58</v>
      </c>
      <c r="D7" s="74" t="s">
        <v>58</v>
      </c>
      <c r="E7" s="74">
        <v>1</v>
      </c>
      <c r="F7" s="78" t="s">
        <v>58</v>
      </c>
      <c r="G7" s="5">
        <f t="shared" si="0"/>
        <v>1</v>
      </c>
    </row>
    <row r="8" spans="1:7">
      <c r="A8" s="322" t="s">
        <v>227</v>
      </c>
      <c r="B8" s="322"/>
      <c r="C8" s="74" t="s">
        <v>58</v>
      </c>
      <c r="D8" s="74" t="s">
        <v>58</v>
      </c>
      <c r="E8" s="74">
        <v>1</v>
      </c>
      <c r="F8" s="74" t="s">
        <v>58</v>
      </c>
      <c r="G8" s="5">
        <f t="shared" si="0"/>
        <v>1</v>
      </c>
    </row>
    <row r="9" spans="1:7" ht="15" customHeight="1">
      <c r="A9" s="322" t="s">
        <v>53</v>
      </c>
      <c r="B9" s="322"/>
      <c r="C9" s="77" t="s">
        <v>58</v>
      </c>
      <c r="D9" s="77" t="s">
        <v>58</v>
      </c>
      <c r="E9" s="77">
        <v>3.64</v>
      </c>
      <c r="F9" s="74" t="s">
        <v>58</v>
      </c>
      <c r="G9" s="5">
        <f t="shared" si="0"/>
        <v>3.64</v>
      </c>
    </row>
    <row r="10" spans="1:7" ht="15" customHeight="1">
      <c r="A10" s="306" t="s">
        <v>89</v>
      </c>
      <c r="B10" s="188" t="s">
        <v>228</v>
      </c>
      <c r="C10" s="74" t="s">
        <v>58</v>
      </c>
      <c r="D10" s="74" t="s">
        <v>58</v>
      </c>
      <c r="E10" s="74">
        <v>0.25</v>
      </c>
      <c r="F10" s="74" t="s">
        <v>58</v>
      </c>
      <c r="G10" s="5">
        <f t="shared" si="0"/>
        <v>0.25</v>
      </c>
    </row>
    <row r="11" spans="1:7" ht="15" customHeight="1">
      <c r="A11" s="306"/>
      <c r="B11" s="188" t="s">
        <v>229</v>
      </c>
      <c r="C11" s="77" t="s">
        <v>58</v>
      </c>
      <c r="D11" s="77" t="s">
        <v>58</v>
      </c>
      <c r="E11" s="77">
        <v>0</v>
      </c>
      <c r="F11" s="79" t="s">
        <v>58</v>
      </c>
      <c r="G11" s="5">
        <f t="shared" si="0"/>
        <v>0</v>
      </c>
    </row>
    <row r="12" spans="1:7" ht="15" customHeight="1">
      <c r="A12" s="192" t="s">
        <v>230</v>
      </c>
      <c r="B12" s="193"/>
      <c r="C12" s="80" t="s">
        <v>58</v>
      </c>
      <c r="D12" s="80" t="s">
        <v>58</v>
      </c>
      <c r="E12" s="81">
        <v>2486</v>
      </c>
      <c r="F12" s="82" t="s">
        <v>58</v>
      </c>
      <c r="G12" s="122">
        <f t="shared" si="0"/>
        <v>2486</v>
      </c>
    </row>
    <row r="14" spans="1:7">
      <c r="A14" s="181" t="s">
        <v>68</v>
      </c>
      <c r="B14" s="181"/>
      <c r="C14" s="190"/>
      <c r="D14" s="190"/>
      <c r="E14" s="190"/>
      <c r="F14" s="190"/>
      <c r="G14" s="196">
        <v>3729</v>
      </c>
    </row>
    <row r="15" spans="1:7">
      <c r="A15" s="194" t="s">
        <v>94</v>
      </c>
      <c r="B15" s="195"/>
      <c r="C15" s="325"/>
      <c r="D15" s="325"/>
      <c r="E15" s="325"/>
      <c r="F15" s="326"/>
      <c r="G15" s="183">
        <f>G14/G12</f>
        <v>1.5</v>
      </c>
    </row>
  </sheetData>
  <mergeCells count="7">
    <mergeCell ref="A10:A11"/>
    <mergeCell ref="C15:F15"/>
    <mergeCell ref="C3:G3"/>
    <mergeCell ref="A5:B5"/>
    <mergeCell ref="A6:B6"/>
    <mergeCell ref="A8:B8"/>
    <mergeCell ref="A9:B9"/>
  </mergeCells>
  <hyperlinks>
    <hyperlink ref="G1" location="Indice!A1" display="INDICE" xr:uid="{00000000-0004-0000-11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5"/>
  <sheetViews>
    <sheetView workbookViewId="0">
      <selection activeCell="E23" sqref="E23"/>
    </sheetView>
  </sheetViews>
  <sheetFormatPr defaultColWidth="11.44140625" defaultRowHeight="14.4"/>
  <cols>
    <col min="1" max="1" width="25.33203125" customWidth="1"/>
    <col min="2" max="2" width="13.109375" customWidth="1"/>
    <col min="4" max="4" width="7.33203125" customWidth="1"/>
    <col min="5" max="5" width="8.6640625" customWidth="1"/>
    <col min="6" max="6" width="10.109375" customWidth="1"/>
    <col min="7" max="7" width="10.6640625" customWidth="1"/>
  </cols>
  <sheetData>
    <row r="1" spans="1:7">
      <c r="A1" s="54" t="s">
        <v>249</v>
      </c>
      <c r="B1" s="54"/>
      <c r="C1" s="54"/>
      <c r="D1" s="27"/>
      <c r="E1" s="27"/>
      <c r="F1" s="27"/>
      <c r="G1" s="7" t="s">
        <v>0</v>
      </c>
    </row>
    <row r="2" spans="1:7">
      <c r="A2" s="27"/>
      <c r="B2" s="27"/>
      <c r="C2" s="27"/>
      <c r="D2" s="27"/>
      <c r="E2" s="27"/>
      <c r="F2" s="27"/>
    </row>
    <row r="3" spans="1:7">
      <c r="A3" s="56"/>
      <c r="B3" s="56"/>
      <c r="C3" s="327" t="s">
        <v>21</v>
      </c>
      <c r="D3" s="327"/>
      <c r="E3" s="327"/>
      <c r="F3" s="327"/>
      <c r="G3" s="327"/>
    </row>
    <row r="4" spans="1:7">
      <c r="A4" s="56"/>
      <c r="B4" s="56"/>
      <c r="C4" s="187" t="s">
        <v>70</v>
      </c>
      <c r="D4" s="187" t="s">
        <v>71</v>
      </c>
      <c r="E4" s="187" t="s">
        <v>72</v>
      </c>
      <c r="F4" s="187" t="s">
        <v>73</v>
      </c>
      <c r="G4" s="187" t="s">
        <v>82</v>
      </c>
    </row>
    <row r="5" spans="1:7" ht="15" customHeight="1">
      <c r="A5" s="322" t="s">
        <v>224</v>
      </c>
      <c r="B5" s="322"/>
      <c r="C5" s="74" t="s">
        <v>58</v>
      </c>
      <c r="D5" s="74">
        <v>8</v>
      </c>
      <c r="E5" s="74" t="s">
        <v>58</v>
      </c>
      <c r="F5" s="78" t="s">
        <v>58</v>
      </c>
      <c r="G5" s="5">
        <f t="shared" ref="G5:G12" si="0">SUM(C5:F5)</f>
        <v>8</v>
      </c>
    </row>
    <row r="6" spans="1:7">
      <c r="A6" s="322" t="s">
        <v>225</v>
      </c>
      <c r="B6" s="322"/>
      <c r="C6" s="74" t="s">
        <v>58</v>
      </c>
      <c r="D6" s="74">
        <v>4</v>
      </c>
      <c r="E6" s="74" t="s">
        <v>58</v>
      </c>
      <c r="F6" s="78" t="s">
        <v>58</v>
      </c>
      <c r="G6" s="5">
        <f t="shared" si="0"/>
        <v>4</v>
      </c>
    </row>
    <row r="7" spans="1:7" ht="15" customHeight="1">
      <c r="A7" s="185" t="s">
        <v>226</v>
      </c>
      <c r="B7" s="186"/>
      <c r="C7" s="74" t="s">
        <v>58</v>
      </c>
      <c r="D7" s="74">
        <v>5</v>
      </c>
      <c r="E7" s="74" t="s">
        <v>58</v>
      </c>
      <c r="F7" s="78" t="s">
        <v>58</v>
      </c>
      <c r="G7" s="5">
        <f t="shared" si="0"/>
        <v>5</v>
      </c>
    </row>
    <row r="8" spans="1:7">
      <c r="A8" s="322" t="s">
        <v>227</v>
      </c>
      <c r="B8" s="322"/>
      <c r="C8" s="74" t="s">
        <v>58</v>
      </c>
      <c r="D8" s="74">
        <v>4</v>
      </c>
      <c r="E8" s="74" t="s">
        <v>58</v>
      </c>
      <c r="F8" s="74" t="s">
        <v>58</v>
      </c>
      <c r="G8" s="5">
        <f t="shared" si="0"/>
        <v>4</v>
      </c>
    </row>
    <row r="9" spans="1:7">
      <c r="A9" s="322" t="s">
        <v>53</v>
      </c>
      <c r="B9" s="322"/>
      <c r="C9" s="77" t="s">
        <v>58</v>
      </c>
      <c r="D9" s="77">
        <v>5.05</v>
      </c>
      <c r="E9" s="77" t="s">
        <v>58</v>
      </c>
      <c r="F9" s="74" t="s">
        <v>58</v>
      </c>
      <c r="G9" s="5">
        <f t="shared" si="0"/>
        <v>5.05</v>
      </c>
    </row>
    <row r="10" spans="1:7" ht="15" customHeight="1">
      <c r="A10" s="306" t="s">
        <v>89</v>
      </c>
      <c r="B10" s="188" t="s">
        <v>228</v>
      </c>
      <c r="C10" s="74" t="s">
        <v>58</v>
      </c>
      <c r="D10" s="74">
        <v>0.11</v>
      </c>
      <c r="E10" s="74" t="s">
        <v>58</v>
      </c>
      <c r="F10" s="74" t="s">
        <v>58</v>
      </c>
      <c r="G10" s="5">
        <f t="shared" si="0"/>
        <v>0.11</v>
      </c>
    </row>
    <row r="11" spans="1:7">
      <c r="A11" s="306"/>
      <c r="B11" s="188" t="s">
        <v>229</v>
      </c>
      <c r="C11" s="77" t="s">
        <v>58</v>
      </c>
      <c r="D11" s="77">
        <v>0.02</v>
      </c>
      <c r="E11" s="77" t="s">
        <v>58</v>
      </c>
      <c r="F11" s="79" t="s">
        <v>58</v>
      </c>
      <c r="G11" s="5">
        <f t="shared" si="0"/>
        <v>0.02</v>
      </c>
    </row>
    <row r="12" spans="1:7">
      <c r="A12" s="328" t="s">
        <v>230</v>
      </c>
      <c r="B12" s="328"/>
      <c r="C12" s="80" t="s">
        <v>58</v>
      </c>
      <c r="D12" s="80">
        <v>953</v>
      </c>
      <c r="E12" s="81" t="s">
        <v>58</v>
      </c>
      <c r="F12" s="82" t="s">
        <v>58</v>
      </c>
      <c r="G12" s="37">
        <f t="shared" si="0"/>
        <v>953</v>
      </c>
    </row>
    <row r="14" spans="1:7">
      <c r="A14" s="181" t="s">
        <v>68</v>
      </c>
      <c r="B14" s="181"/>
      <c r="C14" s="190"/>
      <c r="D14" s="190"/>
      <c r="E14" s="190"/>
      <c r="F14" s="190"/>
      <c r="G14" s="196">
        <v>3812</v>
      </c>
    </row>
    <row r="15" spans="1:7">
      <c r="A15" s="194" t="s">
        <v>94</v>
      </c>
      <c r="B15" s="195"/>
      <c r="C15" s="197"/>
      <c r="D15" s="198"/>
      <c r="E15" s="199"/>
      <c r="F15" s="199"/>
      <c r="G15" s="200">
        <f>G14/G12</f>
        <v>4</v>
      </c>
    </row>
  </sheetData>
  <mergeCells count="7">
    <mergeCell ref="A12:B12"/>
    <mergeCell ref="A10:A11"/>
    <mergeCell ref="C3:G3"/>
    <mergeCell ref="A5:B5"/>
    <mergeCell ref="A6:B6"/>
    <mergeCell ref="A8:B8"/>
    <mergeCell ref="A9:B9"/>
  </mergeCells>
  <hyperlinks>
    <hyperlink ref="G1" location="Indice!A1" display="INDICE" xr:uid="{00000000-0004-0000-12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1"/>
  <sheetViews>
    <sheetView zoomScale="85" zoomScaleNormal="85" workbookViewId="0">
      <selection activeCell="A3" sqref="A3"/>
    </sheetView>
  </sheetViews>
  <sheetFormatPr defaultColWidth="11.44140625" defaultRowHeight="14.4"/>
  <cols>
    <col min="1" max="1" width="17.88671875" customWidth="1"/>
    <col min="2" max="2" width="35.109375" customWidth="1"/>
    <col min="3" max="3" width="24.5546875" customWidth="1"/>
    <col min="4" max="5" width="15.5546875" customWidth="1"/>
    <col min="13" max="13" width="27.6640625" bestFit="1" customWidth="1"/>
  </cols>
  <sheetData>
    <row r="1" spans="1:15">
      <c r="L1" s="5"/>
      <c r="M1" s="5"/>
      <c r="N1" s="5"/>
      <c r="O1" s="5"/>
    </row>
    <row r="2" spans="1:15" ht="37.5" customHeight="1">
      <c r="A2" s="246" t="s">
        <v>256</v>
      </c>
      <c r="B2" s="246"/>
      <c r="C2" s="246"/>
      <c r="G2" s="7" t="s">
        <v>0</v>
      </c>
      <c r="L2" s="5"/>
      <c r="M2" s="5"/>
      <c r="N2" s="5"/>
      <c r="O2" s="5"/>
    </row>
    <row r="3" spans="1:15">
      <c r="L3" s="5"/>
      <c r="M3" s="5"/>
      <c r="N3" s="5"/>
      <c r="O3" s="5"/>
    </row>
    <row r="4" spans="1:15">
      <c r="C4" s="38" t="s">
        <v>26</v>
      </c>
      <c r="L4" s="5"/>
      <c r="M4" s="5"/>
      <c r="N4" s="5"/>
      <c r="O4" s="5"/>
    </row>
    <row r="5" spans="1:15">
      <c r="A5" s="247" t="s">
        <v>2</v>
      </c>
      <c r="B5" s="129" t="s">
        <v>27</v>
      </c>
      <c r="C5" s="130">
        <f>Viños!C22</f>
        <v>26397308</v>
      </c>
      <c r="D5" s="8"/>
      <c r="L5" s="5"/>
      <c r="M5" s="5"/>
      <c r="N5" s="5"/>
      <c r="O5" s="5"/>
    </row>
    <row r="6" spans="1:15" ht="25.5" customHeight="1">
      <c r="A6" s="247"/>
      <c r="B6" s="129" t="s">
        <v>28</v>
      </c>
      <c r="C6" s="130">
        <f>Viños!D22</f>
        <v>33191700.670000002</v>
      </c>
      <c r="E6" s="5"/>
      <c r="F6" s="5"/>
      <c r="G6" s="5"/>
      <c r="L6" s="5"/>
      <c r="M6" s="5"/>
      <c r="N6" s="5"/>
      <c r="O6" s="5"/>
    </row>
    <row r="7" spans="1:15" ht="25.5" customHeight="1">
      <c r="A7" s="247"/>
      <c r="B7" s="129" t="s">
        <v>29</v>
      </c>
      <c r="C7" s="130">
        <f>Viños!E22</f>
        <v>215165655.21000001</v>
      </c>
      <c r="L7" s="5"/>
      <c r="M7" s="5"/>
      <c r="N7" s="5"/>
      <c r="O7" s="5"/>
    </row>
    <row r="8" spans="1:15" ht="25.5" customHeight="1">
      <c r="A8" s="247"/>
      <c r="B8" s="129" t="s">
        <v>30</v>
      </c>
      <c r="C8" s="130">
        <f>Viños!F22</f>
        <v>21636204</v>
      </c>
      <c r="L8" s="5"/>
      <c r="M8" s="5"/>
      <c r="N8" s="5"/>
      <c r="O8" s="5"/>
    </row>
    <row r="9" spans="1:15" ht="25.5" customHeight="1">
      <c r="A9" s="247"/>
      <c r="B9" s="129" t="s">
        <v>31</v>
      </c>
      <c r="C9" s="130">
        <f>Viños!G22</f>
        <v>20593214</v>
      </c>
      <c r="E9" t="s">
        <v>235</v>
      </c>
      <c r="L9" s="5"/>
      <c r="M9" s="5"/>
      <c r="N9" s="5"/>
      <c r="O9" s="5"/>
    </row>
    <row r="10" spans="1:15" ht="25.5" customHeight="1">
      <c r="A10" s="247"/>
      <c r="B10" s="129" t="s">
        <v>32</v>
      </c>
      <c r="C10" s="130">
        <f>Viños!H22</f>
        <v>125517</v>
      </c>
      <c r="L10" s="5"/>
      <c r="M10" s="5"/>
      <c r="N10" s="5"/>
      <c r="O10" s="5"/>
    </row>
    <row r="11" spans="1:15" ht="21" customHeight="1">
      <c r="A11" s="247"/>
      <c r="B11" s="129" t="s">
        <v>33</v>
      </c>
      <c r="C11" s="130">
        <f>Viños!I22</f>
        <v>30584</v>
      </c>
      <c r="L11" s="5"/>
      <c r="M11" s="5"/>
      <c r="N11" s="5"/>
      <c r="O11" s="5"/>
    </row>
    <row r="12" spans="1:15">
      <c r="A12" s="247"/>
      <c r="B12" s="129" t="s">
        <v>34</v>
      </c>
      <c r="C12" s="130">
        <f>Viños!J22</f>
        <v>99540</v>
      </c>
    </row>
    <row r="13" spans="1:15">
      <c r="A13" s="247"/>
      <c r="B13" s="129" t="s">
        <v>35</v>
      </c>
      <c r="C13" s="130">
        <f>Viños!K22</f>
        <v>173917</v>
      </c>
    </row>
    <row r="14" spans="1:15">
      <c r="A14" s="247"/>
      <c r="B14" s="142" t="s">
        <v>36</v>
      </c>
      <c r="C14" s="143">
        <f>SUM(C5:C13)</f>
        <v>317413639.88</v>
      </c>
    </row>
    <row r="15" spans="1:15" ht="7.5" customHeight="1">
      <c r="C15" s="90"/>
    </row>
    <row r="16" spans="1:15" ht="15" customHeight="1">
      <c r="A16" s="248" t="s">
        <v>37</v>
      </c>
      <c r="B16" s="144" t="s">
        <v>38</v>
      </c>
      <c r="C16" s="130">
        <f>'Augardentes e licores'!G14</f>
        <v>837804</v>
      </c>
    </row>
    <row r="17" spans="1:5">
      <c r="A17" s="248"/>
      <c r="B17" s="144" t="s">
        <v>39</v>
      </c>
      <c r="C17" s="130">
        <f>'Augardentes e licores'!G15</f>
        <v>104910</v>
      </c>
    </row>
    <row r="18" spans="1:5">
      <c r="A18" s="248"/>
      <c r="B18" s="144" t="s">
        <v>40</v>
      </c>
      <c r="C18" s="130">
        <f>'Augardentes e licores'!G16</f>
        <v>1862100</v>
      </c>
    </row>
    <row r="19" spans="1:5">
      <c r="A19" s="248"/>
      <c r="B19" s="144" t="s">
        <v>41</v>
      </c>
      <c r="C19" s="130">
        <f>'Augardentes e licores'!G17</f>
        <v>1691292</v>
      </c>
    </row>
    <row r="20" spans="1:5">
      <c r="A20" s="248"/>
      <c r="B20" s="141" t="s">
        <v>36</v>
      </c>
      <c r="C20" s="132">
        <f>SUM(C16:C19)</f>
        <v>4496106</v>
      </c>
    </row>
    <row r="21" spans="1:5" ht="8.25" customHeight="1">
      <c r="C21" s="90"/>
    </row>
    <row r="22" spans="1:5" ht="15" customHeight="1">
      <c r="A22" s="248" t="s">
        <v>4</v>
      </c>
      <c r="B22" s="138" t="s">
        <v>5</v>
      </c>
      <c r="C22" s="130">
        <f>Tenreira!G20</f>
        <v>163929000</v>
      </c>
    </row>
    <row r="23" spans="1:5">
      <c r="A23" s="248"/>
      <c r="B23" s="138" t="s">
        <v>42</v>
      </c>
      <c r="C23" s="130">
        <f>'Vaca e Boi'!F19</f>
        <v>1165081</v>
      </c>
    </row>
    <row r="24" spans="1:5">
      <c r="A24" s="248"/>
      <c r="B24" s="138" t="s">
        <v>6</v>
      </c>
      <c r="C24" s="130">
        <f>Lacón!E10</f>
        <v>57158.76</v>
      </c>
    </row>
    <row r="25" spans="1:5">
      <c r="A25" s="248"/>
      <c r="B25" s="141" t="s">
        <v>36</v>
      </c>
      <c r="C25" s="132">
        <f>SUM(C22:C24)</f>
        <v>165151239.75999999</v>
      </c>
    </row>
    <row r="26" spans="1:5">
      <c r="C26" s="90"/>
    </row>
    <row r="27" spans="1:5">
      <c r="A27" s="249" t="s">
        <v>8</v>
      </c>
      <c r="B27" s="138" t="s">
        <v>43</v>
      </c>
      <c r="C27" s="139">
        <f>Queixos!C13</f>
        <v>14623256.880000001</v>
      </c>
    </row>
    <row r="28" spans="1:5">
      <c r="A28" s="249"/>
      <c r="B28" s="138" t="s">
        <v>44</v>
      </c>
      <c r="C28" s="139">
        <f>Queixos!D13</f>
        <v>32190326.280000001</v>
      </c>
      <c r="D28" s="10"/>
    </row>
    <row r="29" spans="1:5">
      <c r="A29" s="249"/>
      <c r="B29" s="138" t="s">
        <v>45</v>
      </c>
      <c r="C29" s="140">
        <f>Queixos!E13</f>
        <v>5178857.82</v>
      </c>
    </row>
    <row r="30" spans="1:5">
      <c r="A30" s="249"/>
      <c r="B30" s="138" t="s">
        <v>46</v>
      </c>
      <c r="C30" s="139">
        <f>Queixos!F13</f>
        <v>704471.2</v>
      </c>
    </row>
    <row r="31" spans="1:5">
      <c r="A31" s="249"/>
      <c r="B31" s="138" t="s">
        <v>10</v>
      </c>
      <c r="C31" s="139">
        <f>Mel!G11</f>
        <v>1516651.38</v>
      </c>
      <c r="D31" s="9"/>
      <c r="E31" s="9"/>
    </row>
    <row r="32" spans="1:5">
      <c r="A32" s="249"/>
      <c r="B32" s="141" t="s">
        <v>36</v>
      </c>
      <c r="C32" s="132">
        <f>SUM(C27:C31)</f>
        <v>54213563.56000001</v>
      </c>
    </row>
    <row r="33" spans="1:3">
      <c r="C33" s="90"/>
    </row>
    <row r="34" spans="1:3" ht="27" customHeight="1">
      <c r="A34" s="127" t="s">
        <v>11</v>
      </c>
      <c r="B34" s="136" t="s">
        <v>12</v>
      </c>
      <c r="C34" s="137">
        <f>'Agricultura ecolóxica'!H16</f>
        <v>113336312</v>
      </c>
    </row>
    <row r="35" spans="1:3">
      <c r="C35" s="90"/>
    </row>
    <row r="36" spans="1:3" ht="15" customHeight="1">
      <c r="A36" s="244" t="s">
        <v>47</v>
      </c>
      <c r="B36" s="129" t="s">
        <v>14</v>
      </c>
      <c r="C36" s="133">
        <f>Pataca!G15</f>
        <v>2762646.15</v>
      </c>
    </row>
    <row r="37" spans="1:3">
      <c r="A37" s="244"/>
      <c r="B37" s="129" t="s">
        <v>15</v>
      </c>
      <c r="C37" s="133">
        <f>'Faba de Lourenzá'!F13</f>
        <v>176728.5</v>
      </c>
    </row>
    <row r="38" spans="1:3">
      <c r="A38" s="244"/>
      <c r="B38" s="129" t="s">
        <v>16</v>
      </c>
      <c r="C38" s="133">
        <f>'Grelos de Galicia'!G16</f>
        <v>222779.88</v>
      </c>
    </row>
    <row r="39" spans="1:3">
      <c r="A39" s="244"/>
      <c r="B39" s="129" t="s">
        <v>17</v>
      </c>
      <c r="C39" s="133">
        <f>'Castaña de Galicia'!G10</f>
        <v>162049.79999999999</v>
      </c>
    </row>
    <row r="40" spans="1:3">
      <c r="A40" s="244"/>
      <c r="B40" s="129" t="s">
        <v>18</v>
      </c>
      <c r="C40" s="133">
        <f>'Pemento de Herbón'!G14</f>
        <v>327076</v>
      </c>
    </row>
    <row r="41" spans="1:3">
      <c r="A41" s="244"/>
      <c r="B41" s="129" t="s">
        <v>19</v>
      </c>
      <c r="C41" s="133">
        <f>'Pemento do Couto'!G14</f>
        <v>86238</v>
      </c>
    </row>
    <row r="42" spans="1:3">
      <c r="A42" s="244"/>
      <c r="B42" s="129" t="s">
        <v>20</v>
      </c>
      <c r="C42" s="130">
        <f>'Pemento da Arnoia'!G14</f>
        <v>3729</v>
      </c>
    </row>
    <row r="43" spans="1:3">
      <c r="A43" s="244"/>
      <c r="B43" s="129" t="s">
        <v>21</v>
      </c>
      <c r="C43" s="130">
        <f>'Pemento Mougán'!G14</f>
        <v>3812</v>
      </c>
    </row>
    <row r="44" spans="1:3">
      <c r="A44" s="244"/>
      <c r="B44" s="129" t="s">
        <v>22</v>
      </c>
      <c r="C44" s="134">
        <f>'Pemento de Oímbra'!G14</f>
        <v>5449.6</v>
      </c>
    </row>
    <row r="45" spans="1:3">
      <c r="A45" s="244"/>
      <c r="B45" s="135" t="s">
        <v>36</v>
      </c>
      <c r="C45" s="132">
        <f>SUM(C36:C44)</f>
        <v>3750508.9299999997</v>
      </c>
    </row>
    <row r="46" spans="1:3">
      <c r="C46" s="90"/>
    </row>
    <row r="47" spans="1:3" ht="15" customHeight="1">
      <c r="A47" s="244" t="s">
        <v>23</v>
      </c>
      <c r="B47" s="129" t="s">
        <v>24</v>
      </c>
      <c r="C47" s="130">
        <f>'Tarta de Santiago'!G11</f>
        <v>804972.24</v>
      </c>
    </row>
    <row r="48" spans="1:3">
      <c r="A48" s="244"/>
      <c r="B48" s="129" t="s">
        <v>25</v>
      </c>
      <c r="C48" s="130">
        <f>Pan!C8</f>
        <v>1123056.8999999999</v>
      </c>
    </row>
    <row r="49" spans="1:3">
      <c r="A49" s="244"/>
      <c r="B49" s="131" t="s">
        <v>36</v>
      </c>
      <c r="C49" s="132">
        <f>SUM(C47:C48)</f>
        <v>1928029.14</v>
      </c>
    </row>
    <row r="50" spans="1:3">
      <c r="C50" s="90"/>
    </row>
    <row r="51" spans="1:3" ht="18">
      <c r="A51" s="245" t="s">
        <v>48</v>
      </c>
      <c r="B51" s="245"/>
      <c r="C51" s="128">
        <f>C49+C45+C34+C32+C25+C20+C14</f>
        <v>660289399.26999998</v>
      </c>
    </row>
  </sheetData>
  <mergeCells count="8">
    <mergeCell ref="A36:A45"/>
    <mergeCell ref="A47:A49"/>
    <mergeCell ref="A51:B51"/>
    <mergeCell ref="A2:C2"/>
    <mergeCell ref="A5:A14"/>
    <mergeCell ref="A16:A20"/>
    <mergeCell ref="A22:A25"/>
    <mergeCell ref="A27:A32"/>
  </mergeCells>
  <hyperlinks>
    <hyperlink ref="G2" location="Indice!A1" display="INDICE" xr:uid="{00000000-0004-0000-0100-000000000000}"/>
  </hyperlink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15"/>
  <sheetViews>
    <sheetView workbookViewId="0">
      <selection activeCell="A32" sqref="A32"/>
    </sheetView>
  </sheetViews>
  <sheetFormatPr defaultColWidth="11.44140625" defaultRowHeight="14.4"/>
  <cols>
    <col min="1" max="1" width="23.109375" customWidth="1"/>
    <col min="2" max="2" width="13" customWidth="1"/>
    <col min="4" max="4" width="8.33203125" customWidth="1"/>
    <col min="5" max="5" width="10.44140625" customWidth="1"/>
    <col min="6" max="6" width="12" customWidth="1"/>
    <col min="7" max="7" width="13.5546875" customWidth="1"/>
  </cols>
  <sheetData>
    <row r="1" spans="1:7">
      <c r="A1" s="54" t="s">
        <v>250</v>
      </c>
      <c r="B1" s="54"/>
      <c r="C1" s="54"/>
      <c r="D1" s="54"/>
      <c r="E1" s="27"/>
      <c r="F1" s="27"/>
      <c r="G1" s="7" t="s">
        <v>0</v>
      </c>
    </row>
    <row r="2" spans="1:7">
      <c r="A2" s="27"/>
      <c r="B2" s="27"/>
      <c r="C2" s="27"/>
      <c r="D2" s="27"/>
      <c r="E2" s="27"/>
      <c r="F2" s="27"/>
    </row>
    <row r="3" spans="1:7">
      <c r="A3" s="56"/>
      <c r="B3" s="56"/>
      <c r="C3" s="327" t="s">
        <v>22</v>
      </c>
      <c r="D3" s="327"/>
      <c r="E3" s="327"/>
      <c r="F3" s="327"/>
      <c r="G3" s="327"/>
    </row>
    <row r="4" spans="1:7">
      <c r="A4" s="56"/>
      <c r="B4" s="56"/>
      <c r="C4" s="187" t="s">
        <v>70</v>
      </c>
      <c r="D4" s="187" t="s">
        <v>71</v>
      </c>
      <c r="E4" s="187" t="s">
        <v>72</v>
      </c>
      <c r="F4" s="187" t="s">
        <v>73</v>
      </c>
      <c r="G4" s="187" t="s">
        <v>82</v>
      </c>
    </row>
    <row r="5" spans="1:7" ht="15" customHeight="1">
      <c r="A5" s="322" t="s">
        <v>224</v>
      </c>
      <c r="B5" s="322"/>
      <c r="C5" s="74" t="s">
        <v>58</v>
      </c>
      <c r="D5" s="74" t="s">
        <v>58</v>
      </c>
      <c r="E5" s="74">
        <v>13</v>
      </c>
      <c r="F5" s="78" t="s">
        <v>58</v>
      </c>
      <c r="G5" s="5">
        <f t="shared" ref="G5:G12" si="0">SUM(C5:F5)</f>
        <v>13</v>
      </c>
    </row>
    <row r="6" spans="1:7">
      <c r="A6" s="322" t="s">
        <v>225</v>
      </c>
      <c r="B6" s="322"/>
      <c r="C6" s="74" t="s">
        <v>58</v>
      </c>
      <c r="D6" s="74" t="s">
        <v>58</v>
      </c>
      <c r="E6" s="74">
        <v>2</v>
      </c>
      <c r="F6" s="78" t="s">
        <v>58</v>
      </c>
      <c r="G6" s="5">
        <f t="shared" si="0"/>
        <v>2</v>
      </c>
    </row>
    <row r="7" spans="1:7" ht="15" customHeight="1">
      <c r="A7" s="185" t="s">
        <v>226</v>
      </c>
      <c r="B7" s="186"/>
      <c r="C7" s="74" t="s">
        <v>58</v>
      </c>
      <c r="D7" s="74" t="s">
        <v>58</v>
      </c>
      <c r="E7" s="74">
        <v>2</v>
      </c>
      <c r="F7" s="78" t="s">
        <v>58</v>
      </c>
      <c r="G7" s="5">
        <f t="shared" si="0"/>
        <v>2</v>
      </c>
    </row>
    <row r="8" spans="1:7">
      <c r="A8" s="322" t="s">
        <v>227</v>
      </c>
      <c r="B8" s="322"/>
      <c r="C8" s="74" t="s">
        <v>58</v>
      </c>
      <c r="D8" s="74" t="s">
        <v>58</v>
      </c>
      <c r="E8" s="74">
        <v>2</v>
      </c>
      <c r="F8" s="74" t="s">
        <v>58</v>
      </c>
      <c r="G8" s="5">
        <f t="shared" si="0"/>
        <v>2</v>
      </c>
    </row>
    <row r="9" spans="1:7">
      <c r="A9" s="322" t="s">
        <v>53</v>
      </c>
      <c r="B9" s="322"/>
      <c r="C9" s="77" t="s">
        <v>58</v>
      </c>
      <c r="D9" s="77" t="s">
        <v>58</v>
      </c>
      <c r="E9" s="77">
        <v>14.54</v>
      </c>
      <c r="F9" s="74" t="s">
        <v>58</v>
      </c>
      <c r="G9" s="5">
        <f t="shared" si="0"/>
        <v>14.54</v>
      </c>
    </row>
    <row r="10" spans="1:7" ht="15" customHeight="1">
      <c r="A10" s="306" t="s">
        <v>89</v>
      </c>
      <c r="B10" s="188" t="s">
        <v>228</v>
      </c>
      <c r="C10" s="74" t="s">
        <v>58</v>
      </c>
      <c r="D10" s="74" t="s">
        <v>58</v>
      </c>
      <c r="E10" s="74">
        <v>0.74</v>
      </c>
      <c r="F10" s="74" t="s">
        <v>58</v>
      </c>
      <c r="G10" s="5">
        <f t="shared" si="0"/>
        <v>0.74</v>
      </c>
    </row>
    <row r="11" spans="1:7">
      <c r="A11" s="306"/>
      <c r="B11" s="188" t="s">
        <v>229</v>
      </c>
      <c r="C11" s="77" t="s">
        <v>58</v>
      </c>
      <c r="D11" s="77" t="s">
        <v>58</v>
      </c>
      <c r="E11" s="77">
        <v>0</v>
      </c>
      <c r="F11" s="79" t="s">
        <v>58</v>
      </c>
      <c r="G11" s="5">
        <f t="shared" si="0"/>
        <v>0</v>
      </c>
    </row>
    <row r="12" spans="1:7">
      <c r="A12" s="328" t="s">
        <v>230</v>
      </c>
      <c r="B12" s="328"/>
      <c r="C12" s="80" t="s">
        <v>58</v>
      </c>
      <c r="D12" s="80" t="s">
        <v>58</v>
      </c>
      <c r="E12" s="81">
        <v>4192</v>
      </c>
      <c r="F12" s="82" t="s">
        <v>58</v>
      </c>
      <c r="G12" s="86">
        <f t="shared" si="0"/>
        <v>4192</v>
      </c>
    </row>
    <row r="14" spans="1:7">
      <c r="A14" s="181" t="s">
        <v>68</v>
      </c>
      <c r="B14" s="181"/>
      <c r="C14" s="190"/>
      <c r="D14" s="190"/>
      <c r="E14" s="190"/>
      <c r="F14" s="190"/>
      <c r="G14" s="196">
        <v>5449.6</v>
      </c>
    </row>
    <row r="15" spans="1:7">
      <c r="A15" s="194" t="s">
        <v>94</v>
      </c>
      <c r="B15" s="195"/>
      <c r="C15" s="197"/>
      <c r="D15" s="198"/>
      <c r="E15" s="199"/>
      <c r="F15" s="199"/>
      <c r="G15" s="183">
        <f>G14/G12</f>
        <v>1.3</v>
      </c>
    </row>
  </sheetData>
  <mergeCells count="7">
    <mergeCell ref="A12:B12"/>
    <mergeCell ref="A10:A11"/>
    <mergeCell ref="C3:G3"/>
    <mergeCell ref="A5:B5"/>
    <mergeCell ref="A6:B6"/>
    <mergeCell ref="A8:B8"/>
    <mergeCell ref="A9:B9"/>
  </mergeCells>
  <hyperlinks>
    <hyperlink ref="G1" location="Indice!A1" display="INDICE" xr:uid="{00000000-0004-0000-13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2"/>
  <sheetViews>
    <sheetView workbookViewId="0">
      <selection activeCell="E16" sqref="E16"/>
    </sheetView>
  </sheetViews>
  <sheetFormatPr defaultColWidth="11.44140625" defaultRowHeight="14.4"/>
  <cols>
    <col min="1" max="1" width="10.33203125" customWidth="1"/>
    <col min="2" max="2" width="20" customWidth="1"/>
    <col min="7" max="7" width="12.6640625" customWidth="1"/>
  </cols>
  <sheetData>
    <row r="1" spans="1:8">
      <c r="A1" s="54" t="s">
        <v>251</v>
      </c>
      <c r="B1" s="27"/>
      <c r="C1" s="27"/>
      <c r="D1" s="27"/>
      <c r="E1" s="27"/>
      <c r="F1" s="27"/>
      <c r="G1" s="27"/>
      <c r="H1" s="7" t="s">
        <v>0</v>
      </c>
    </row>
    <row r="2" spans="1:8">
      <c r="A2" s="27"/>
      <c r="B2" s="27"/>
      <c r="C2" s="27"/>
      <c r="D2" s="27"/>
      <c r="E2" s="27"/>
      <c r="F2" s="27"/>
      <c r="G2" s="27"/>
    </row>
    <row r="3" spans="1:8">
      <c r="A3" s="47"/>
      <c r="B3" s="47"/>
      <c r="C3" s="318" t="s">
        <v>24</v>
      </c>
      <c r="D3" s="318"/>
      <c r="E3" s="318"/>
      <c r="F3" s="318"/>
      <c r="G3" s="318"/>
    </row>
    <row r="4" spans="1:8">
      <c r="A4" s="56"/>
      <c r="B4" s="62"/>
      <c r="C4" s="187" t="s">
        <v>70</v>
      </c>
      <c r="D4" s="187" t="s">
        <v>71</v>
      </c>
      <c r="E4" s="187" t="s">
        <v>72</v>
      </c>
      <c r="F4" s="187" t="s">
        <v>73</v>
      </c>
      <c r="G4" s="187" t="s">
        <v>82</v>
      </c>
    </row>
    <row r="5" spans="1:8">
      <c r="A5" s="305" t="s">
        <v>83</v>
      </c>
      <c r="B5" s="305"/>
      <c r="C5" s="65">
        <v>9</v>
      </c>
      <c r="D5" s="65"/>
      <c r="E5" s="65"/>
      <c r="F5" s="65"/>
      <c r="G5" s="66">
        <v>9</v>
      </c>
    </row>
    <row r="6" spans="1:8">
      <c r="A6" s="329" t="s">
        <v>84</v>
      </c>
      <c r="B6" s="329"/>
      <c r="C6" s="65">
        <v>9</v>
      </c>
      <c r="D6" s="65"/>
      <c r="E6" s="65"/>
      <c r="F6" s="65"/>
      <c r="G6" s="66">
        <v>9</v>
      </c>
    </row>
    <row r="7" spans="1:8" ht="15" customHeight="1">
      <c r="A7" s="312" t="s">
        <v>232</v>
      </c>
      <c r="B7" s="201" t="s">
        <v>233</v>
      </c>
      <c r="C7" s="68">
        <v>45982.42</v>
      </c>
      <c r="D7" s="65"/>
      <c r="E7" s="65"/>
      <c r="F7" s="65"/>
      <c r="G7" s="123">
        <v>49203.4</v>
      </c>
    </row>
    <row r="8" spans="1:8">
      <c r="A8" s="312"/>
      <c r="B8" s="201" t="s">
        <v>234</v>
      </c>
      <c r="C8" s="68">
        <v>43458.94</v>
      </c>
      <c r="D8" s="65"/>
      <c r="E8" s="65"/>
      <c r="F8" s="65"/>
      <c r="G8" s="123">
        <v>41845.339999999997</v>
      </c>
    </row>
    <row r="9" spans="1:8">
      <c r="A9" s="312"/>
      <c r="B9" s="201" t="s">
        <v>36</v>
      </c>
      <c r="C9" s="202">
        <f>SUM(C7:C8)</f>
        <v>89441.36</v>
      </c>
      <c r="D9" s="203" t="s">
        <v>58</v>
      </c>
      <c r="E9" s="203" t="s">
        <v>58</v>
      </c>
      <c r="F9" s="203" t="s">
        <v>58</v>
      </c>
      <c r="G9" s="204">
        <f>SUM(C9:F9)</f>
        <v>89441.36</v>
      </c>
    </row>
    <row r="11" spans="1:8">
      <c r="A11" s="277" t="s">
        <v>68</v>
      </c>
      <c r="B11" s="277"/>
      <c r="C11" s="205">
        <v>804972.24</v>
      </c>
      <c r="D11" s="149"/>
      <c r="E11" s="149"/>
      <c r="F11" s="149"/>
      <c r="G11" s="151">
        <v>804972.24</v>
      </c>
    </row>
    <row r="12" spans="1:8">
      <c r="A12" s="310" t="s">
        <v>94</v>
      </c>
      <c r="B12" s="310"/>
      <c r="C12" s="206">
        <f>C11/C9</f>
        <v>9</v>
      </c>
      <c r="D12" s="149"/>
      <c r="E12" s="149"/>
      <c r="F12" s="149"/>
      <c r="G12" s="189">
        <f>G11/G9</f>
        <v>9</v>
      </c>
    </row>
  </sheetData>
  <mergeCells count="6">
    <mergeCell ref="A12:B12"/>
    <mergeCell ref="C3:G3"/>
    <mergeCell ref="A5:B5"/>
    <mergeCell ref="A6:B6"/>
    <mergeCell ref="A7:A9"/>
    <mergeCell ref="A11:B11"/>
  </mergeCells>
  <hyperlinks>
    <hyperlink ref="H1" location="Indice!A1" display="INDICE" xr:uid="{00000000-0004-0000-14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  <ignoredErrors>
    <ignoredError sqref="C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3"/>
  <sheetViews>
    <sheetView tabSelected="1" zoomScale="160" zoomScaleNormal="160" workbookViewId="0">
      <pane ySplit="4" topLeftCell="A11" activePane="bottomLeft" state="frozen"/>
      <selection activeCell="A3" sqref="A3"/>
      <selection pane="bottomLeft" activeCell="E24" sqref="E24"/>
    </sheetView>
  </sheetViews>
  <sheetFormatPr defaultColWidth="11.44140625" defaultRowHeight="14.4"/>
  <cols>
    <col min="1" max="2" width="18.88671875" customWidth="1"/>
    <col min="3" max="3" width="15.44140625" customWidth="1"/>
    <col min="4" max="4" width="13.88671875" customWidth="1"/>
    <col min="5" max="5" width="16.6640625" customWidth="1"/>
    <col min="6" max="6" width="15.5546875" customWidth="1"/>
    <col min="7" max="7" width="14.5546875" bestFit="1" customWidth="1"/>
    <col min="8" max="8" width="14" bestFit="1" customWidth="1"/>
    <col min="9" max="9" width="11.109375" bestFit="1" customWidth="1"/>
    <col min="10" max="10" width="17.33203125" bestFit="1" customWidth="1"/>
    <col min="12" max="12" width="12.33203125" style="5" customWidth="1"/>
  </cols>
  <sheetData>
    <row r="1" spans="1:12" ht="31.5" customHeight="1">
      <c r="A1" s="11" t="s">
        <v>257</v>
      </c>
      <c r="B1" s="12"/>
      <c r="C1" s="12"/>
      <c r="D1" s="12"/>
      <c r="E1" s="12">
        <v>1217366</v>
      </c>
      <c r="F1" s="12"/>
      <c r="G1" s="12"/>
      <c r="K1" s="7" t="s">
        <v>0</v>
      </c>
      <c r="L1" s="7" t="s">
        <v>0</v>
      </c>
    </row>
    <row r="2" spans="1:12" ht="26.25" customHeight="1">
      <c r="A2" s="12"/>
      <c r="B2" s="12"/>
      <c r="C2" s="12"/>
      <c r="D2" s="12"/>
      <c r="E2" s="12"/>
      <c r="F2" s="12"/>
      <c r="G2" s="12"/>
    </row>
    <row r="3" spans="1:12">
      <c r="A3" s="13"/>
      <c r="B3" s="13"/>
      <c r="C3" s="250" t="s">
        <v>49</v>
      </c>
      <c r="D3" s="250"/>
      <c r="E3" s="250"/>
      <c r="F3" s="250"/>
      <c r="G3" s="250"/>
      <c r="H3" s="250" t="s">
        <v>50</v>
      </c>
      <c r="I3" s="250"/>
      <c r="J3" s="250"/>
      <c r="K3" s="250"/>
      <c r="L3" s="212"/>
    </row>
    <row r="4" spans="1:12" ht="27.6">
      <c r="A4" s="13"/>
      <c r="B4" s="13"/>
      <c r="C4" s="209" t="s">
        <v>27</v>
      </c>
      <c r="D4" s="209" t="s">
        <v>28</v>
      </c>
      <c r="E4" s="209" t="s">
        <v>29</v>
      </c>
      <c r="F4" s="209" t="s">
        <v>30</v>
      </c>
      <c r="G4" s="209" t="s">
        <v>31</v>
      </c>
      <c r="H4" s="158" t="s">
        <v>32</v>
      </c>
      <c r="I4" s="158" t="s">
        <v>33</v>
      </c>
      <c r="J4" s="158" t="s">
        <v>34</v>
      </c>
      <c r="K4" s="158" t="s">
        <v>35</v>
      </c>
      <c r="L4" s="158" t="s">
        <v>254</v>
      </c>
    </row>
    <row r="5" spans="1:12">
      <c r="A5" s="251" t="s">
        <v>51</v>
      </c>
      <c r="B5" s="251"/>
      <c r="C5" s="92">
        <v>1584</v>
      </c>
      <c r="D5" s="92">
        <v>1006</v>
      </c>
      <c r="E5" s="92">
        <v>4997</v>
      </c>
      <c r="F5" s="92">
        <v>372</v>
      </c>
      <c r="G5" s="92">
        <v>2212</v>
      </c>
      <c r="H5" s="92">
        <v>12</v>
      </c>
      <c r="I5" s="92">
        <v>7</v>
      </c>
      <c r="J5" s="92">
        <v>7</v>
      </c>
      <c r="K5" s="92">
        <v>18</v>
      </c>
      <c r="L5" s="92">
        <v>4</v>
      </c>
    </row>
    <row r="6" spans="1:12">
      <c r="A6" s="251" t="s">
        <v>52</v>
      </c>
      <c r="B6" s="251"/>
      <c r="C6" s="92">
        <v>102</v>
      </c>
      <c r="D6" s="92">
        <v>43</v>
      </c>
      <c r="E6" s="92">
        <v>178</v>
      </c>
      <c r="F6" s="92">
        <v>29</v>
      </c>
      <c r="G6" s="92">
        <v>91</v>
      </c>
      <c r="H6" s="92">
        <v>5</v>
      </c>
      <c r="I6" s="92">
        <v>6</v>
      </c>
      <c r="J6" s="92">
        <v>3</v>
      </c>
      <c r="K6" s="92">
        <v>5</v>
      </c>
      <c r="L6" s="92">
        <v>3</v>
      </c>
    </row>
    <row r="7" spans="1:12">
      <c r="A7" s="251" t="s">
        <v>53</v>
      </c>
      <c r="B7" s="251"/>
      <c r="C7" s="92">
        <v>1184.6500000000001</v>
      </c>
      <c r="D7" s="92">
        <v>1174</v>
      </c>
      <c r="E7" s="92">
        <v>4491.67</v>
      </c>
      <c r="F7" s="92">
        <v>725</v>
      </c>
      <c r="G7" s="92">
        <v>1321.78</v>
      </c>
      <c r="H7" s="92">
        <v>8.4499999999999993</v>
      </c>
      <c r="I7" s="216">
        <v>5.69</v>
      </c>
      <c r="J7" s="216">
        <v>10.87</v>
      </c>
      <c r="K7" s="216">
        <v>10.28</v>
      </c>
      <c r="L7" s="216">
        <v>3.88</v>
      </c>
    </row>
    <row r="8" spans="1:12">
      <c r="A8" s="252" t="s">
        <v>54</v>
      </c>
      <c r="B8" s="147" t="s">
        <v>55</v>
      </c>
      <c r="C8" s="92">
        <v>10657217.470000001</v>
      </c>
      <c r="D8" s="92">
        <v>5966305</v>
      </c>
      <c r="E8" s="92">
        <v>44033717</v>
      </c>
      <c r="F8" s="92">
        <v>4966688.5</v>
      </c>
      <c r="G8" s="92">
        <v>879446</v>
      </c>
      <c r="H8" s="92">
        <v>60958</v>
      </c>
      <c r="I8" s="92">
        <v>21374</v>
      </c>
      <c r="J8" s="92">
        <v>54371</v>
      </c>
      <c r="K8" s="92">
        <v>68174</v>
      </c>
      <c r="L8" s="92">
        <v>9700</v>
      </c>
    </row>
    <row r="9" spans="1:12">
      <c r="A9" s="252"/>
      <c r="B9" s="147" t="s">
        <v>56</v>
      </c>
      <c r="C9" s="92">
        <v>866170.28</v>
      </c>
      <c r="D9" s="92">
        <v>1946594</v>
      </c>
      <c r="E9" s="92">
        <v>324829</v>
      </c>
      <c r="F9" s="92">
        <v>1964932.5</v>
      </c>
      <c r="G9" s="92">
        <v>5780975</v>
      </c>
      <c r="H9" s="92">
        <v>954</v>
      </c>
      <c r="I9" s="92">
        <v>4690</v>
      </c>
      <c r="J9" s="92">
        <v>15664</v>
      </c>
      <c r="K9" s="92">
        <v>8796</v>
      </c>
      <c r="L9" s="92">
        <v>9900</v>
      </c>
    </row>
    <row r="10" spans="1:12">
      <c r="A10" s="252"/>
      <c r="B10" s="147" t="s">
        <v>57</v>
      </c>
      <c r="C10" s="93" t="s">
        <v>58</v>
      </c>
      <c r="D10" s="93" t="s">
        <v>58</v>
      </c>
      <c r="E10" s="93" t="s">
        <v>58</v>
      </c>
      <c r="F10" s="93" t="s">
        <v>58</v>
      </c>
      <c r="G10" s="93" t="s">
        <v>58</v>
      </c>
      <c r="H10" s="93" t="s">
        <v>58</v>
      </c>
      <c r="I10" s="93" t="s">
        <v>58</v>
      </c>
      <c r="J10" s="93" t="s">
        <v>58</v>
      </c>
      <c r="K10" s="93" t="s">
        <v>58</v>
      </c>
      <c r="L10" s="93"/>
    </row>
    <row r="11" spans="1:12">
      <c r="A11" s="252"/>
      <c r="B11" s="145" t="s">
        <v>59</v>
      </c>
      <c r="C11" s="210">
        <f>SUM(C8:C10)</f>
        <v>11523387.75</v>
      </c>
      <c r="D11" s="210">
        <f t="shared" ref="D11:L11" si="0">SUM(D8:D10)</f>
        <v>7912899</v>
      </c>
      <c r="E11" s="210">
        <f t="shared" si="0"/>
        <v>44358546</v>
      </c>
      <c r="F11" s="210">
        <f t="shared" si="0"/>
        <v>6931621</v>
      </c>
      <c r="G11" s="210">
        <f>SUM(G8:G10)</f>
        <v>6660421</v>
      </c>
      <c r="H11" s="210">
        <f>SUM(H8:H10)</f>
        <v>61912</v>
      </c>
      <c r="I11" s="213">
        <f t="shared" si="0"/>
        <v>26064</v>
      </c>
      <c r="J11" s="213">
        <f t="shared" si="0"/>
        <v>70035</v>
      </c>
      <c r="K11" s="213">
        <f t="shared" si="0"/>
        <v>76970</v>
      </c>
      <c r="L11" s="213">
        <f t="shared" si="0"/>
        <v>19600</v>
      </c>
    </row>
    <row r="12" spans="1:12" ht="15" customHeight="1">
      <c r="A12" s="254" t="s">
        <v>60</v>
      </c>
      <c r="B12" s="147" t="s">
        <v>61</v>
      </c>
      <c r="C12" s="92">
        <v>7629207</v>
      </c>
      <c r="D12" s="92">
        <v>4295739.5999999996</v>
      </c>
      <c r="E12" s="92">
        <v>30400313</v>
      </c>
      <c r="F12" s="92">
        <v>3554900</v>
      </c>
      <c r="G12" s="92">
        <v>484469</v>
      </c>
      <c r="H12" s="92">
        <v>39010</v>
      </c>
      <c r="I12" s="92">
        <v>12890</v>
      </c>
      <c r="J12" s="92">
        <v>33230</v>
      </c>
      <c r="K12" s="92">
        <v>46120</v>
      </c>
      <c r="L12" s="92">
        <v>5080</v>
      </c>
    </row>
    <row r="13" spans="1:12">
      <c r="A13" s="254"/>
      <c r="B13" s="147" t="s">
        <v>62</v>
      </c>
      <c r="C13" s="92">
        <v>593557</v>
      </c>
      <c r="D13" s="92">
        <v>1401547.68</v>
      </c>
      <c r="E13" s="92">
        <v>193999</v>
      </c>
      <c r="F13" s="92">
        <v>1405427</v>
      </c>
      <c r="G13" s="92">
        <v>3841743</v>
      </c>
      <c r="H13" s="92">
        <v>570</v>
      </c>
      <c r="I13" s="92">
        <v>2840</v>
      </c>
      <c r="J13" s="92">
        <v>10680</v>
      </c>
      <c r="K13" s="92">
        <v>4980</v>
      </c>
      <c r="L13" s="92">
        <v>5640</v>
      </c>
    </row>
    <row r="14" spans="1:12">
      <c r="A14" s="254"/>
      <c r="B14" s="147" t="s">
        <v>63</v>
      </c>
      <c r="C14" s="93" t="s">
        <v>58</v>
      </c>
      <c r="D14" s="93" t="s">
        <v>58</v>
      </c>
      <c r="E14" s="93" t="s">
        <v>58</v>
      </c>
      <c r="F14" s="93" t="s">
        <v>58</v>
      </c>
      <c r="G14" s="211">
        <v>2346000</v>
      </c>
      <c r="H14" s="93" t="s">
        <v>58</v>
      </c>
      <c r="I14" s="93" t="s">
        <v>58</v>
      </c>
      <c r="J14" s="93" t="s">
        <v>58</v>
      </c>
      <c r="K14" s="93" t="s">
        <v>58</v>
      </c>
      <c r="L14" s="93"/>
    </row>
    <row r="15" spans="1:12">
      <c r="A15" s="254"/>
      <c r="B15" s="145" t="s">
        <v>64</v>
      </c>
      <c r="C15" s="210">
        <f t="shared" ref="C15:L15" si="1">SUM(C12:C14)</f>
        <v>8222764</v>
      </c>
      <c r="D15" s="210">
        <f t="shared" si="1"/>
        <v>5697287.2799999993</v>
      </c>
      <c r="E15" s="210">
        <f t="shared" si="1"/>
        <v>30594312</v>
      </c>
      <c r="F15" s="210">
        <f t="shared" si="1"/>
        <v>4960327</v>
      </c>
      <c r="G15" s="210">
        <f t="shared" ref="G15:H15" si="2">SUM(G12:G14)</f>
        <v>6672212</v>
      </c>
      <c r="H15" s="210">
        <f t="shared" si="2"/>
        <v>39580</v>
      </c>
      <c r="I15" s="213">
        <f t="shared" si="1"/>
        <v>15730</v>
      </c>
      <c r="J15" s="213">
        <f t="shared" si="1"/>
        <v>43910</v>
      </c>
      <c r="K15" s="213">
        <f t="shared" si="1"/>
        <v>51100</v>
      </c>
      <c r="L15" s="213">
        <f t="shared" si="1"/>
        <v>10720</v>
      </c>
    </row>
    <row r="16" spans="1:12" ht="15" customHeight="1">
      <c r="A16" s="254" t="s">
        <v>65</v>
      </c>
      <c r="B16" s="147" t="s">
        <v>61</v>
      </c>
      <c r="C16" s="92">
        <v>6176200</v>
      </c>
      <c r="D16" s="92">
        <v>3308775</v>
      </c>
      <c r="E16" s="92">
        <v>26137190</v>
      </c>
      <c r="F16" s="92">
        <v>3164613</v>
      </c>
      <c r="G16" s="92">
        <v>447545</v>
      </c>
      <c r="H16" s="92">
        <v>29475</v>
      </c>
      <c r="I16" s="92">
        <v>7295</v>
      </c>
      <c r="J16" s="92">
        <v>23700</v>
      </c>
      <c r="K16" s="211">
        <v>38530</v>
      </c>
      <c r="L16" s="211">
        <v>2425</v>
      </c>
    </row>
    <row r="17" spans="1:12">
      <c r="A17" s="254"/>
      <c r="B17" s="147" t="s">
        <v>62</v>
      </c>
      <c r="C17" s="92">
        <v>325600</v>
      </c>
      <c r="D17" s="92">
        <v>1217366</v>
      </c>
      <c r="E17" s="92">
        <v>146327</v>
      </c>
      <c r="F17" s="92">
        <v>1400000</v>
      </c>
      <c r="G17" s="92">
        <v>2182231</v>
      </c>
      <c r="H17" s="92">
        <v>410</v>
      </c>
      <c r="I17" s="92">
        <v>452</v>
      </c>
      <c r="J17" s="217">
        <v>0</v>
      </c>
      <c r="K17" s="211">
        <v>2879</v>
      </c>
      <c r="L17" s="211">
        <v>2200</v>
      </c>
    </row>
    <row r="18" spans="1:12">
      <c r="A18" s="254"/>
      <c r="B18" s="147" t="s">
        <v>63</v>
      </c>
      <c r="C18" s="93" t="s">
        <v>58</v>
      </c>
      <c r="D18" s="93" t="s">
        <v>58</v>
      </c>
      <c r="E18" s="93"/>
      <c r="F18" s="93"/>
      <c r="G18" s="211">
        <v>24849</v>
      </c>
      <c r="H18" s="93" t="s">
        <v>58</v>
      </c>
      <c r="I18" s="93" t="s">
        <v>58</v>
      </c>
      <c r="J18" s="93" t="s">
        <v>58</v>
      </c>
      <c r="K18" s="93" t="s">
        <v>58</v>
      </c>
      <c r="L18" s="218"/>
    </row>
    <row r="19" spans="1:12">
      <c r="A19" s="254"/>
      <c r="B19" s="145" t="s">
        <v>64</v>
      </c>
      <c r="C19" s="210">
        <f t="shared" ref="C19:K19" si="3">SUM(C16:C18)</f>
        <v>6501800</v>
      </c>
      <c r="D19" s="210">
        <f t="shared" si="3"/>
        <v>4526141</v>
      </c>
      <c r="E19" s="210">
        <f t="shared" si="3"/>
        <v>26283517</v>
      </c>
      <c r="F19" s="210">
        <f t="shared" si="3"/>
        <v>4564613</v>
      </c>
      <c r="G19" s="210">
        <f t="shared" ref="G19" si="4">SUM(G16:G18)</f>
        <v>2654625</v>
      </c>
      <c r="H19" s="213">
        <f t="shared" si="3"/>
        <v>29885</v>
      </c>
      <c r="I19" s="213">
        <f t="shared" si="3"/>
        <v>7747</v>
      </c>
      <c r="J19" s="213">
        <f t="shared" si="3"/>
        <v>23700</v>
      </c>
      <c r="K19" s="214">
        <f t="shared" si="3"/>
        <v>41409</v>
      </c>
      <c r="L19" s="214">
        <f>SUM(L16:L18)</f>
        <v>4625</v>
      </c>
    </row>
    <row r="20" spans="1:12">
      <c r="A20" s="14" t="s">
        <v>67</v>
      </c>
      <c r="B20" s="14"/>
      <c r="C20" s="94"/>
      <c r="D20" s="95"/>
      <c r="E20" s="94"/>
      <c r="F20" s="94"/>
      <c r="G20" s="94"/>
      <c r="H20" s="91"/>
      <c r="I20" s="91"/>
      <c r="J20" s="91"/>
      <c r="K20" s="91"/>
      <c r="L20" s="91"/>
    </row>
    <row r="21" spans="1:12">
      <c r="C21" s="96"/>
      <c r="D21" s="97"/>
      <c r="E21" s="96"/>
      <c r="F21" s="96"/>
      <c r="G21" s="96"/>
      <c r="H21" s="91"/>
      <c r="I21" s="91"/>
      <c r="J21" s="91"/>
      <c r="K21" s="91"/>
      <c r="L21" s="91"/>
    </row>
    <row r="22" spans="1:12">
      <c r="A22" s="253" t="s">
        <v>68</v>
      </c>
      <c r="B22" s="253"/>
      <c r="C22" s="92">
        <v>26397308</v>
      </c>
      <c r="D22" s="92">
        <v>33191700.670000002</v>
      </c>
      <c r="E22" s="92">
        <v>215165655.21000001</v>
      </c>
      <c r="F22" s="92">
        <v>21636204</v>
      </c>
      <c r="G22" s="92">
        <v>20593214</v>
      </c>
      <c r="H22" s="92">
        <v>125517</v>
      </c>
      <c r="I22" s="215">
        <v>30584</v>
      </c>
      <c r="J22" s="215">
        <v>99540</v>
      </c>
      <c r="K22" s="215">
        <v>173917</v>
      </c>
      <c r="L22" s="215">
        <v>26825</v>
      </c>
    </row>
    <row r="23" spans="1:12">
      <c r="A23" s="253" t="s">
        <v>69</v>
      </c>
      <c r="B23" s="253"/>
      <c r="C23" s="98">
        <f>C22/C19</f>
        <v>4.0599999999999996</v>
      </c>
      <c r="D23" s="98">
        <f t="shared" ref="D23:K23" si="5">D22/D19</f>
        <v>7.3333333340697964</v>
      </c>
      <c r="E23" s="98">
        <f t="shared" si="5"/>
        <v>8.1863342417226743</v>
      </c>
      <c r="F23" s="98">
        <f t="shared" si="5"/>
        <v>4.7399865004985084</v>
      </c>
      <c r="G23" s="98">
        <f>G22/G19</f>
        <v>7.7574851438527102</v>
      </c>
      <c r="H23" s="98">
        <f t="shared" si="5"/>
        <v>4.2</v>
      </c>
      <c r="I23" s="98">
        <f t="shared" si="5"/>
        <v>3.9478507809474634</v>
      </c>
      <c r="J23" s="98">
        <f t="shared" si="5"/>
        <v>4.2</v>
      </c>
      <c r="K23" s="98">
        <f t="shared" si="5"/>
        <v>4.1999806805283875</v>
      </c>
      <c r="L23" s="98">
        <f t="shared" ref="L23" si="6">L22/L19</f>
        <v>5.8</v>
      </c>
    </row>
  </sheetData>
  <mergeCells count="10">
    <mergeCell ref="A8:A11"/>
    <mergeCell ref="A23:B23"/>
    <mergeCell ref="A12:A15"/>
    <mergeCell ref="A16:A19"/>
    <mergeCell ref="A22:B22"/>
    <mergeCell ref="C3:G3"/>
    <mergeCell ref="H3:K3"/>
    <mergeCell ref="A5:B5"/>
    <mergeCell ref="A6:B6"/>
    <mergeCell ref="A7:B7"/>
  </mergeCells>
  <hyperlinks>
    <hyperlink ref="K1" location="Indice!A1" display="INDICE" xr:uid="{00000000-0004-0000-0200-000000000000}"/>
    <hyperlink ref="L1" location="Indice!A1" display="INDICE" xr:uid="{00000000-0004-0000-0200-000001000000}"/>
  </hyperlinks>
  <pageMargins left="0.70833333333333304" right="0.70833333333333304" top="0.74791666666666701" bottom="0.74791666666666701" header="0.51180555555555496" footer="0.51180555555555496"/>
  <pageSetup paperSize="9" scale="78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"/>
  <sheetViews>
    <sheetView zoomScale="86" zoomScaleNormal="86" workbookViewId="0">
      <selection activeCell="D24" sqref="D24"/>
    </sheetView>
  </sheetViews>
  <sheetFormatPr defaultColWidth="11.44140625" defaultRowHeight="14.4"/>
  <cols>
    <col min="1" max="1" width="12.5546875" customWidth="1"/>
    <col min="2" max="2" width="32.44140625" customWidth="1"/>
    <col min="3" max="3" width="13.109375" customWidth="1"/>
    <col min="4" max="4" width="12.5546875" customWidth="1"/>
    <col min="5" max="5" width="13.44140625" customWidth="1"/>
    <col min="6" max="6" width="14" customWidth="1"/>
    <col min="7" max="7" width="15.33203125" customWidth="1"/>
  </cols>
  <sheetData>
    <row r="1" spans="1:10">
      <c r="A1" s="11" t="s">
        <v>237</v>
      </c>
      <c r="B1" s="12"/>
      <c r="C1" s="12"/>
      <c r="D1" s="12"/>
      <c r="E1" s="12"/>
      <c r="F1" s="12"/>
      <c r="G1" s="12"/>
      <c r="H1" s="7" t="s">
        <v>0</v>
      </c>
    </row>
    <row r="2" spans="1:10">
      <c r="A2" s="12"/>
      <c r="B2" s="12"/>
      <c r="C2" s="12"/>
      <c r="D2" s="12"/>
      <c r="E2" s="12"/>
      <c r="F2" s="12"/>
      <c r="G2" s="12"/>
    </row>
    <row r="3" spans="1:10">
      <c r="A3" s="13"/>
      <c r="B3" s="13"/>
      <c r="C3" s="255" t="s">
        <v>37</v>
      </c>
      <c r="D3" s="255"/>
      <c r="E3" s="255"/>
      <c r="F3" s="255"/>
      <c r="G3" s="255"/>
    </row>
    <row r="4" spans="1:10">
      <c r="A4" s="13"/>
      <c r="B4" s="13"/>
      <c r="C4" s="152" t="s">
        <v>70</v>
      </c>
      <c r="D4" s="152" t="s">
        <v>71</v>
      </c>
      <c r="E4" s="152" t="s">
        <v>72</v>
      </c>
      <c r="F4" s="152" t="s">
        <v>73</v>
      </c>
      <c r="G4" s="152" t="s">
        <v>74</v>
      </c>
      <c r="I4" s="121"/>
      <c r="J4" s="121"/>
    </row>
    <row r="5" spans="1:10">
      <c r="A5" s="15"/>
      <c r="B5" s="145" t="s">
        <v>75</v>
      </c>
      <c r="C5" s="99">
        <v>3</v>
      </c>
      <c r="D5" s="99">
        <v>26</v>
      </c>
      <c r="E5" s="99">
        <v>38</v>
      </c>
      <c r="F5" s="99">
        <v>66</v>
      </c>
      <c r="G5" s="16">
        <f>SUM(C5:F5)</f>
        <v>133</v>
      </c>
    </row>
    <row r="6" spans="1:10">
      <c r="A6" s="15"/>
      <c r="B6" s="145" t="s">
        <v>76</v>
      </c>
      <c r="C6" s="99">
        <v>2</v>
      </c>
      <c r="D6" s="99">
        <v>4</v>
      </c>
      <c r="E6" s="99">
        <v>1</v>
      </c>
      <c r="F6" s="99">
        <v>8</v>
      </c>
      <c r="G6" s="16">
        <f t="shared" ref="G6:G7" si="0">SUM(C6:F6)</f>
        <v>15</v>
      </c>
    </row>
    <row r="7" spans="1:10">
      <c r="A7" s="15"/>
      <c r="B7" s="145" t="s">
        <v>77</v>
      </c>
      <c r="C7" s="99">
        <v>4</v>
      </c>
      <c r="D7" s="99">
        <v>5</v>
      </c>
      <c r="E7" s="99">
        <v>4</v>
      </c>
      <c r="F7" s="99">
        <v>9</v>
      </c>
      <c r="G7" s="16">
        <f t="shared" si="0"/>
        <v>22</v>
      </c>
      <c r="J7" s="121"/>
    </row>
    <row r="8" spans="1:10" ht="15" customHeight="1">
      <c r="A8" s="254" t="s">
        <v>78</v>
      </c>
      <c r="B8" s="147" t="s">
        <v>38</v>
      </c>
      <c r="C8" s="99">
        <v>30139</v>
      </c>
      <c r="D8" s="99">
        <v>6978</v>
      </c>
      <c r="E8" s="99">
        <v>0</v>
      </c>
      <c r="F8" s="99">
        <v>27241</v>
      </c>
      <c r="G8" s="16">
        <f t="shared" ref="G8:G11" si="1">+C8+D8+E8+F8</f>
        <v>64358</v>
      </c>
    </row>
    <row r="9" spans="1:10">
      <c r="A9" s="254"/>
      <c r="B9" s="147" t="s">
        <v>39</v>
      </c>
      <c r="C9" s="99">
        <v>1500</v>
      </c>
      <c r="D9" s="99">
        <v>660</v>
      </c>
      <c r="E9" s="99">
        <v>0</v>
      </c>
      <c r="F9" s="99">
        <v>5910</v>
      </c>
      <c r="G9" s="16">
        <f t="shared" si="1"/>
        <v>8070</v>
      </c>
    </row>
    <row r="10" spans="1:10">
      <c r="A10" s="254"/>
      <c r="B10" s="147" t="s">
        <v>40</v>
      </c>
      <c r="C10" s="99">
        <v>61464</v>
      </c>
      <c r="D10" s="99">
        <v>51677</v>
      </c>
      <c r="E10" s="99">
        <v>6825</v>
      </c>
      <c r="F10" s="99">
        <v>71209</v>
      </c>
      <c r="G10" s="16">
        <f t="shared" si="1"/>
        <v>191175</v>
      </c>
    </row>
    <row r="11" spans="1:10">
      <c r="A11" s="254"/>
      <c r="B11" s="147" t="s">
        <v>41</v>
      </c>
      <c r="C11" s="99">
        <v>29742</v>
      </c>
      <c r="D11" s="99">
        <v>37071</v>
      </c>
      <c r="E11" s="99">
        <v>4186</v>
      </c>
      <c r="F11" s="99">
        <v>69942</v>
      </c>
      <c r="G11" s="16">
        <f t="shared" si="1"/>
        <v>140941</v>
      </c>
    </row>
    <row r="13" spans="1:10">
      <c r="A13" s="256" t="s">
        <v>79</v>
      </c>
      <c r="B13" s="256"/>
      <c r="C13" s="148">
        <f>SUM(C14:C17)</f>
        <v>1505779</v>
      </c>
      <c r="D13" s="148">
        <f>SUM(D14:D17)</f>
        <v>732270</v>
      </c>
      <c r="E13" s="148">
        <f>SUM(E14:E17)</f>
        <v>132132</v>
      </c>
      <c r="F13" s="148">
        <f>SUM(F14:F17)</f>
        <v>2125925</v>
      </c>
      <c r="G13" s="149">
        <f>SUM(C13:F13)</f>
        <v>4496106</v>
      </c>
      <c r="H13" s="146" t="s">
        <v>80</v>
      </c>
    </row>
    <row r="14" spans="1:10">
      <c r="A14" s="257" t="s">
        <v>38</v>
      </c>
      <c r="B14" s="258"/>
      <c r="C14" s="100">
        <v>391807</v>
      </c>
      <c r="D14" s="100">
        <v>90714</v>
      </c>
      <c r="E14" s="100">
        <v>0</v>
      </c>
      <c r="F14" s="100">
        <v>355283</v>
      </c>
      <c r="G14" s="150">
        <f>SUM(C14:F14)</f>
        <v>837804</v>
      </c>
      <c r="H14" s="151">
        <f>G14/G8</f>
        <v>13.017868796420025</v>
      </c>
    </row>
    <row r="15" spans="1:10">
      <c r="A15" s="257" t="s">
        <v>39</v>
      </c>
      <c r="B15" s="258"/>
      <c r="C15" s="100">
        <v>19500</v>
      </c>
      <c r="D15" s="100">
        <v>8580</v>
      </c>
      <c r="E15" s="100">
        <v>0</v>
      </c>
      <c r="F15" s="100">
        <v>76830</v>
      </c>
      <c r="G15" s="150">
        <f>SUM(C15:F15)</f>
        <v>104910</v>
      </c>
      <c r="H15" s="151">
        <f>G15/G9</f>
        <v>13</v>
      </c>
    </row>
    <row r="16" spans="1:10">
      <c r="A16" s="257" t="s">
        <v>40</v>
      </c>
      <c r="B16" s="258"/>
      <c r="C16" s="100">
        <v>737568</v>
      </c>
      <c r="D16" s="100">
        <v>188124</v>
      </c>
      <c r="E16" s="100">
        <v>81900</v>
      </c>
      <c r="F16" s="100">
        <v>854508</v>
      </c>
      <c r="G16" s="150">
        <f>SUM(C16:F16)</f>
        <v>1862100</v>
      </c>
      <c r="H16" s="151">
        <f>G16/G10</f>
        <v>9.7402903099254612</v>
      </c>
    </row>
    <row r="17" spans="1:8">
      <c r="A17" s="257" t="s">
        <v>41</v>
      </c>
      <c r="B17" s="258"/>
      <c r="C17" s="100">
        <v>356904</v>
      </c>
      <c r="D17" s="100">
        <v>444852</v>
      </c>
      <c r="E17" s="100">
        <v>50232</v>
      </c>
      <c r="F17" s="100">
        <v>839304</v>
      </c>
      <c r="G17" s="150">
        <f>SUM(C17:F17)</f>
        <v>1691292</v>
      </c>
      <c r="H17" s="151">
        <f>G17/G11</f>
        <v>12</v>
      </c>
    </row>
    <row r="18" spans="1:8">
      <c r="A18" s="259"/>
      <c r="B18" s="259"/>
    </row>
  </sheetData>
  <mergeCells count="8">
    <mergeCell ref="C3:G3"/>
    <mergeCell ref="A8:A11"/>
    <mergeCell ref="A13:B13"/>
    <mergeCell ref="A17:B17"/>
    <mergeCell ref="A18:B18"/>
    <mergeCell ref="A14:B14"/>
    <mergeCell ref="A15:B15"/>
    <mergeCell ref="A16:B16"/>
  </mergeCells>
  <hyperlinks>
    <hyperlink ref="H1" location="Indice!A1" display="INDICE" xr:uid="{00000000-0004-0000-03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7"/>
  <sheetViews>
    <sheetView workbookViewId="0">
      <selection activeCell="G16" sqref="G16"/>
    </sheetView>
  </sheetViews>
  <sheetFormatPr defaultColWidth="11.44140625" defaultRowHeight="14.4"/>
  <cols>
    <col min="2" max="2" width="18.6640625" customWidth="1"/>
    <col min="3" max="3" width="12.33203125" customWidth="1"/>
    <col min="4" max="4" width="11.88671875" bestFit="1" customWidth="1"/>
    <col min="5" max="5" width="13.109375" customWidth="1"/>
    <col min="6" max="6" width="11.33203125" customWidth="1"/>
    <col min="7" max="7" width="14.33203125" bestFit="1" customWidth="1"/>
  </cols>
  <sheetData>
    <row r="1" spans="1:11">
      <c r="A1" s="11" t="s">
        <v>238</v>
      </c>
      <c r="B1" s="12"/>
      <c r="C1" s="12"/>
      <c r="D1" s="12"/>
      <c r="E1" s="12"/>
      <c r="F1" s="12"/>
      <c r="G1" s="12"/>
      <c r="H1" s="7" t="s">
        <v>0</v>
      </c>
      <c r="J1" s="5"/>
      <c r="K1" s="5"/>
    </row>
    <row r="2" spans="1:11">
      <c r="A2" s="12"/>
      <c r="B2" s="12"/>
      <c r="C2" s="12"/>
      <c r="D2" s="12"/>
      <c r="E2" s="12"/>
      <c r="F2" s="12"/>
      <c r="G2" s="12"/>
      <c r="J2" s="5"/>
      <c r="K2" s="5"/>
    </row>
    <row r="3" spans="1:11">
      <c r="A3" s="17"/>
      <c r="B3" s="17"/>
      <c r="C3" s="261" t="s">
        <v>81</v>
      </c>
      <c r="D3" s="261"/>
      <c r="E3" s="261"/>
      <c r="F3" s="261"/>
      <c r="G3" s="261"/>
      <c r="J3" s="5"/>
      <c r="K3" s="5"/>
    </row>
    <row r="4" spans="1:11" ht="17.25" customHeight="1">
      <c r="A4" s="13"/>
      <c r="B4" s="13"/>
      <c r="C4" s="158" t="s">
        <v>70</v>
      </c>
      <c r="D4" s="158" t="s">
        <v>71</v>
      </c>
      <c r="E4" s="158" t="s">
        <v>72</v>
      </c>
      <c r="F4" s="158" t="s">
        <v>73</v>
      </c>
      <c r="G4" s="158" t="s">
        <v>82</v>
      </c>
      <c r="J4" s="5"/>
      <c r="K4" s="5"/>
    </row>
    <row r="5" spans="1:11">
      <c r="A5" s="145" t="s">
        <v>83</v>
      </c>
      <c r="B5" s="145"/>
      <c r="C5" s="18">
        <v>16</v>
      </c>
      <c r="D5" s="19">
        <v>3</v>
      </c>
      <c r="E5" s="18">
        <v>69</v>
      </c>
      <c r="F5" s="18">
        <v>0</v>
      </c>
      <c r="G5" s="20">
        <f t="shared" ref="G5:G13" si="0">SUM(C5:F5)</f>
        <v>88</v>
      </c>
      <c r="J5" s="5"/>
      <c r="K5" s="5"/>
    </row>
    <row r="6" spans="1:11">
      <c r="A6" s="153" t="s">
        <v>84</v>
      </c>
      <c r="B6" s="154"/>
      <c r="C6" s="18">
        <v>14</v>
      </c>
      <c r="D6" s="19">
        <v>3</v>
      </c>
      <c r="E6" s="18">
        <v>54</v>
      </c>
      <c r="F6" s="18">
        <v>0</v>
      </c>
      <c r="G6" s="20">
        <f t="shared" si="0"/>
        <v>71</v>
      </c>
      <c r="J6" s="5"/>
      <c r="K6" s="5"/>
    </row>
    <row r="7" spans="1:11">
      <c r="A7" s="153" t="s">
        <v>85</v>
      </c>
      <c r="B7" s="154"/>
      <c r="C7" s="18">
        <v>2</v>
      </c>
      <c r="D7" s="19">
        <v>1</v>
      </c>
      <c r="E7" s="18">
        <v>9</v>
      </c>
      <c r="F7" s="18">
        <v>1</v>
      </c>
      <c r="G7" s="20">
        <f t="shared" si="0"/>
        <v>13</v>
      </c>
      <c r="J7" s="5"/>
      <c r="K7" s="5"/>
    </row>
    <row r="8" spans="1:11">
      <c r="A8" s="153" t="s">
        <v>86</v>
      </c>
      <c r="B8" s="154"/>
      <c r="C8" s="18">
        <v>2</v>
      </c>
      <c r="D8" s="19">
        <v>0</v>
      </c>
      <c r="E8" s="18">
        <v>7</v>
      </c>
      <c r="F8" s="18">
        <v>0</v>
      </c>
      <c r="G8" s="20">
        <f t="shared" si="0"/>
        <v>9</v>
      </c>
      <c r="J8" s="5"/>
      <c r="K8" s="5"/>
    </row>
    <row r="9" spans="1:11">
      <c r="A9" s="251" t="s">
        <v>87</v>
      </c>
      <c r="B9" s="251"/>
      <c r="C9" s="18">
        <v>992</v>
      </c>
      <c r="D9" s="19">
        <v>21</v>
      </c>
      <c r="E9" s="18">
        <v>2551</v>
      </c>
      <c r="F9" s="18">
        <v>0</v>
      </c>
      <c r="G9" s="20">
        <f t="shared" si="0"/>
        <v>3564</v>
      </c>
      <c r="J9" s="5"/>
      <c r="K9" s="5"/>
    </row>
    <row r="10" spans="1:11">
      <c r="A10" s="145" t="s">
        <v>88</v>
      </c>
      <c r="B10" s="145"/>
      <c r="C10" s="21">
        <v>334.74</v>
      </c>
      <c r="D10" s="22">
        <v>8.31</v>
      </c>
      <c r="E10" s="21">
        <v>3211.6</v>
      </c>
      <c r="F10" s="21">
        <v>0</v>
      </c>
      <c r="G10" s="20">
        <f t="shared" si="0"/>
        <v>3554.65</v>
      </c>
      <c r="J10" s="5"/>
      <c r="K10" s="5"/>
    </row>
    <row r="11" spans="1:11">
      <c r="A11" s="251" t="s">
        <v>90</v>
      </c>
      <c r="B11" s="251"/>
      <c r="C11" s="21">
        <v>63.77</v>
      </c>
      <c r="D11" s="21">
        <v>30.88</v>
      </c>
      <c r="E11" s="21">
        <v>524.55999999999995</v>
      </c>
      <c r="F11" s="21">
        <v>0</v>
      </c>
      <c r="G11" s="20">
        <f t="shared" si="0"/>
        <v>619.20999999999992</v>
      </c>
      <c r="J11" s="5"/>
      <c r="K11" s="5"/>
    </row>
    <row r="12" spans="1:11">
      <c r="A12" s="155" t="s">
        <v>92</v>
      </c>
      <c r="B12" s="156"/>
      <c r="C12" s="18">
        <v>1594250</v>
      </c>
      <c r="D12" s="18">
        <v>774900</v>
      </c>
      <c r="E12" s="18">
        <v>26512950</v>
      </c>
      <c r="F12" s="18">
        <v>0</v>
      </c>
      <c r="G12" s="20">
        <f t="shared" si="0"/>
        <v>28882100</v>
      </c>
    </row>
    <row r="13" spans="1:11">
      <c r="A13" s="157" t="s">
        <v>93</v>
      </c>
      <c r="B13" s="145"/>
      <c r="C13" s="18">
        <v>340097</v>
      </c>
      <c r="D13" s="18">
        <v>0</v>
      </c>
      <c r="E13" s="18">
        <v>4682716</v>
      </c>
      <c r="F13" s="18">
        <v>180</v>
      </c>
      <c r="G13" s="20">
        <f t="shared" si="0"/>
        <v>5022993</v>
      </c>
    </row>
    <row r="14" spans="1:11">
      <c r="F14" s="23"/>
    </row>
    <row r="15" spans="1:11">
      <c r="A15" s="256" t="s">
        <v>68</v>
      </c>
      <c r="B15" s="256"/>
      <c r="C15" s="262"/>
      <c r="D15" s="262"/>
      <c r="E15" s="262"/>
      <c r="F15" s="262"/>
      <c r="G15" s="151">
        <v>2762646.15</v>
      </c>
    </row>
    <row r="16" spans="1:11">
      <c r="A16" s="256" t="s">
        <v>94</v>
      </c>
      <c r="B16" s="256"/>
      <c r="C16" s="260"/>
      <c r="D16" s="260"/>
      <c r="E16" s="260"/>
      <c r="F16" s="260"/>
      <c r="G16" s="151">
        <f>G15/G13</f>
        <v>0.54999999999999993</v>
      </c>
    </row>
    <row r="17" spans="3:3">
      <c r="C17" s="24"/>
    </row>
  </sheetData>
  <mergeCells count="7">
    <mergeCell ref="A16:B16"/>
    <mergeCell ref="C16:F16"/>
    <mergeCell ref="C3:G3"/>
    <mergeCell ref="A9:B9"/>
    <mergeCell ref="A11:B11"/>
    <mergeCell ref="A15:B15"/>
    <mergeCell ref="C15:F15"/>
  </mergeCells>
  <hyperlinks>
    <hyperlink ref="H1" location="Indice!A1" display="INDICE" xr:uid="{00000000-0004-0000-04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21"/>
  <sheetViews>
    <sheetView workbookViewId="0">
      <selection activeCell="B2" sqref="B2"/>
    </sheetView>
  </sheetViews>
  <sheetFormatPr defaultColWidth="11.44140625" defaultRowHeight="14.4"/>
  <cols>
    <col min="2" max="2" width="25.88671875" customWidth="1"/>
    <col min="7" max="7" width="13.44140625" customWidth="1"/>
  </cols>
  <sheetData>
    <row r="1" spans="2:8">
      <c r="B1" s="25" t="s">
        <v>239</v>
      </c>
      <c r="C1" s="26"/>
      <c r="D1" s="26"/>
      <c r="E1" s="26"/>
      <c r="F1" s="26"/>
      <c r="G1" s="26"/>
      <c r="H1" s="7" t="s">
        <v>0</v>
      </c>
    </row>
    <row r="2" spans="2:8">
      <c r="B2" s="27"/>
      <c r="C2" s="27"/>
      <c r="D2" s="27"/>
      <c r="E2" s="27"/>
      <c r="F2" s="27"/>
      <c r="G2" s="27"/>
    </row>
    <row r="3" spans="2:8">
      <c r="B3" s="28"/>
      <c r="C3" s="261" t="s">
        <v>5</v>
      </c>
      <c r="D3" s="261"/>
      <c r="E3" s="261"/>
      <c r="F3" s="261"/>
      <c r="G3" s="261"/>
    </row>
    <row r="4" spans="2:8">
      <c r="B4" s="29"/>
      <c r="C4" s="158" t="s">
        <v>70</v>
      </c>
      <c r="D4" s="158" t="s">
        <v>71</v>
      </c>
      <c r="E4" s="158" t="s">
        <v>72</v>
      </c>
      <c r="F4" s="158" t="s">
        <v>73</v>
      </c>
      <c r="G4" s="158" t="s">
        <v>74</v>
      </c>
    </row>
    <row r="5" spans="2:8">
      <c r="B5" s="145" t="s">
        <v>96</v>
      </c>
      <c r="C5" s="19">
        <v>1545</v>
      </c>
      <c r="D5" s="19">
        <v>5600</v>
      </c>
      <c r="E5" s="19">
        <v>505</v>
      </c>
      <c r="F5" s="19">
        <v>153</v>
      </c>
      <c r="G5" s="19">
        <f t="shared" ref="G5:G18" si="0">SUM(C5:F5)</f>
        <v>7803</v>
      </c>
    </row>
    <row r="6" spans="2:8">
      <c r="B6" s="145" t="s">
        <v>97</v>
      </c>
      <c r="C6" s="19">
        <v>93</v>
      </c>
      <c r="D6" s="19">
        <v>166</v>
      </c>
      <c r="E6" s="19">
        <v>103</v>
      </c>
      <c r="F6" s="19">
        <v>50</v>
      </c>
      <c r="G6" s="19">
        <f t="shared" si="0"/>
        <v>412</v>
      </c>
    </row>
    <row r="7" spans="2:8">
      <c r="B7" s="145" t="s">
        <v>98</v>
      </c>
      <c r="C7" s="19">
        <v>37</v>
      </c>
      <c r="D7" s="19">
        <v>43</v>
      </c>
      <c r="E7" s="19">
        <v>25</v>
      </c>
      <c r="F7" s="19">
        <v>16</v>
      </c>
      <c r="G7" s="19">
        <f t="shared" si="0"/>
        <v>121</v>
      </c>
    </row>
    <row r="8" spans="2:8">
      <c r="B8" s="145" t="s">
        <v>99</v>
      </c>
      <c r="C8" s="19">
        <v>1362</v>
      </c>
      <c r="D8" s="19">
        <v>4967</v>
      </c>
      <c r="E8" s="19">
        <v>456</v>
      </c>
      <c r="F8" s="19">
        <v>132</v>
      </c>
      <c r="G8" s="19">
        <f t="shared" si="0"/>
        <v>6917</v>
      </c>
    </row>
    <row r="9" spans="2:8">
      <c r="B9" s="145" t="s">
        <v>100</v>
      </c>
      <c r="C9" s="19">
        <v>79</v>
      </c>
      <c r="D9" s="19">
        <v>145</v>
      </c>
      <c r="E9" s="19">
        <v>96</v>
      </c>
      <c r="F9" s="19">
        <v>46</v>
      </c>
      <c r="G9" s="19">
        <f t="shared" si="0"/>
        <v>366</v>
      </c>
    </row>
    <row r="10" spans="2:8">
      <c r="B10" s="145" t="s">
        <v>101</v>
      </c>
      <c r="C10" s="19">
        <v>37</v>
      </c>
      <c r="D10" s="19">
        <v>43</v>
      </c>
      <c r="E10" s="19">
        <v>25</v>
      </c>
      <c r="F10" s="19">
        <v>16</v>
      </c>
      <c r="G10" s="19">
        <f t="shared" si="0"/>
        <v>121</v>
      </c>
    </row>
    <row r="11" spans="2:8">
      <c r="B11" s="145" t="s">
        <v>103</v>
      </c>
      <c r="C11" s="160">
        <f>SUM(C12:C14)</f>
        <v>14547</v>
      </c>
      <c r="D11" s="161">
        <f>SUM(D12:D14)</f>
        <v>61236</v>
      </c>
      <c r="E11" s="161">
        <f>SUM(E12:E14)</f>
        <v>20397</v>
      </c>
      <c r="F11" s="161">
        <f>SUM(F12:F14)</f>
        <v>4742</v>
      </c>
      <c r="G11" s="161">
        <f t="shared" si="0"/>
        <v>100922</v>
      </c>
    </row>
    <row r="12" spans="2:8" ht="19.5" customHeight="1">
      <c r="B12" s="162" t="s">
        <v>104</v>
      </c>
      <c r="C12" s="113">
        <v>6755</v>
      </c>
      <c r="D12" s="116">
        <v>20971</v>
      </c>
      <c r="E12" s="116">
        <v>14369</v>
      </c>
      <c r="F12" s="116">
        <v>3956</v>
      </c>
      <c r="G12" s="116">
        <f t="shared" si="0"/>
        <v>46051</v>
      </c>
    </row>
    <row r="13" spans="2:8" ht="18.75" customHeight="1">
      <c r="B13" s="162" t="s">
        <v>105</v>
      </c>
      <c r="C13" s="113">
        <v>7792</v>
      </c>
      <c r="D13" s="116">
        <v>40259</v>
      </c>
      <c r="E13" s="116">
        <v>6016</v>
      </c>
      <c r="F13" s="116">
        <v>786</v>
      </c>
      <c r="G13" s="116">
        <f t="shared" si="0"/>
        <v>54853</v>
      </c>
    </row>
    <row r="14" spans="2:8" ht="15.75" customHeight="1">
      <c r="B14" s="162" t="s">
        <v>106</v>
      </c>
      <c r="C14" s="113">
        <v>0</v>
      </c>
      <c r="D14" s="116">
        <v>6</v>
      </c>
      <c r="E14" s="116">
        <v>12</v>
      </c>
      <c r="F14" s="116">
        <v>0</v>
      </c>
      <c r="G14" s="116">
        <f t="shared" si="0"/>
        <v>18</v>
      </c>
    </row>
    <row r="15" spans="2:8">
      <c r="B15" s="145" t="s">
        <v>107</v>
      </c>
      <c r="C15" s="163">
        <f>SUM(C16:C18)</f>
        <v>3308.8500000000004</v>
      </c>
      <c r="D15" s="164">
        <f>SUM(D16:D18)</f>
        <v>13960.609999999999</v>
      </c>
      <c r="E15" s="164">
        <f>SUM(E16:E18)</f>
        <v>4652.6400000000003</v>
      </c>
      <c r="F15" s="164">
        <f>SUM(F16:F18)</f>
        <v>1104.97</v>
      </c>
      <c r="G15" s="164">
        <f t="shared" si="0"/>
        <v>23027.07</v>
      </c>
    </row>
    <row r="16" spans="2:8" ht="18" customHeight="1">
      <c r="B16" s="162" t="s">
        <v>104</v>
      </c>
      <c r="C16" s="114">
        <v>1562.16</v>
      </c>
      <c r="D16" s="117">
        <v>4879.12</v>
      </c>
      <c r="E16" s="117">
        <v>3374.03</v>
      </c>
      <c r="F16" s="117">
        <v>931.32</v>
      </c>
      <c r="G16" s="117">
        <f t="shared" si="0"/>
        <v>10746.63</v>
      </c>
    </row>
    <row r="17" spans="2:7" ht="15" customHeight="1">
      <c r="B17" s="162" t="s">
        <v>105</v>
      </c>
      <c r="C17" s="114">
        <v>1746.69</v>
      </c>
      <c r="D17" s="117">
        <v>9079.82</v>
      </c>
      <c r="E17" s="117">
        <v>1275</v>
      </c>
      <c r="F17" s="117">
        <v>173.65</v>
      </c>
      <c r="G17" s="117">
        <f t="shared" si="0"/>
        <v>12275.16</v>
      </c>
    </row>
    <row r="18" spans="2:7" ht="17.25" customHeight="1">
      <c r="B18" s="162" t="s">
        <v>106</v>
      </c>
      <c r="C18" s="115">
        <v>0</v>
      </c>
      <c r="D18" s="118">
        <v>1.67</v>
      </c>
      <c r="E18" s="118">
        <v>3.61</v>
      </c>
      <c r="F18" s="118">
        <v>0</v>
      </c>
      <c r="G18" s="118">
        <f t="shared" si="0"/>
        <v>5.2799999999999994</v>
      </c>
    </row>
    <row r="20" spans="2:7">
      <c r="B20" s="159" t="s">
        <v>68</v>
      </c>
      <c r="C20" s="263"/>
      <c r="D20" s="263"/>
      <c r="E20" s="263"/>
      <c r="F20" s="263"/>
      <c r="G20" s="150">
        <v>163929000</v>
      </c>
    </row>
    <row r="21" spans="2:7">
      <c r="B21" s="159" t="s">
        <v>94</v>
      </c>
      <c r="C21" s="264">
        <f>G20/(G15*1000)</f>
        <v>7.1189691089660991</v>
      </c>
      <c r="D21" s="264"/>
      <c r="E21" s="264"/>
      <c r="F21" s="264"/>
      <c r="G21" s="264"/>
    </row>
  </sheetData>
  <mergeCells count="3">
    <mergeCell ref="C3:G3"/>
    <mergeCell ref="C20:F20"/>
    <mergeCell ref="C21:G21"/>
  </mergeCells>
  <hyperlinks>
    <hyperlink ref="H1" location="Indice!A1" display="INDICE" xr:uid="{00000000-0004-0000-05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0"/>
  <sheetViews>
    <sheetView zoomScale="115" zoomScaleNormal="115" workbookViewId="0">
      <selection activeCell="F22" sqref="F22"/>
    </sheetView>
  </sheetViews>
  <sheetFormatPr defaultColWidth="11.44140625" defaultRowHeight="14.4"/>
  <cols>
    <col min="1" max="1" width="25.33203125" customWidth="1"/>
  </cols>
  <sheetData>
    <row r="1" spans="1:7">
      <c r="A1" s="25" t="s">
        <v>240</v>
      </c>
      <c r="B1" s="26"/>
      <c r="C1" s="26"/>
      <c r="D1" s="26"/>
      <c r="E1" s="26"/>
      <c r="F1" s="26"/>
      <c r="G1" s="7" t="s">
        <v>0</v>
      </c>
    </row>
    <row r="2" spans="1:7">
      <c r="A2" s="27"/>
      <c r="B2" s="27"/>
      <c r="C2" s="27"/>
      <c r="D2" s="27"/>
      <c r="E2" s="27"/>
      <c r="F2" s="27"/>
    </row>
    <row r="3" spans="1:7">
      <c r="A3" s="28"/>
      <c r="B3" s="261" t="s">
        <v>109</v>
      </c>
      <c r="C3" s="261"/>
      <c r="D3" s="261"/>
      <c r="E3" s="261"/>
      <c r="F3" s="261"/>
    </row>
    <row r="4" spans="1:7">
      <c r="A4" s="29"/>
      <c r="B4" s="158" t="s">
        <v>70</v>
      </c>
      <c r="C4" s="158" t="s">
        <v>71</v>
      </c>
      <c r="D4" s="158" t="s">
        <v>72</v>
      </c>
      <c r="E4" s="158" t="s">
        <v>73</v>
      </c>
      <c r="F4" s="158" t="s">
        <v>74</v>
      </c>
    </row>
    <row r="5" spans="1:7">
      <c r="A5" s="145" t="s">
        <v>84</v>
      </c>
      <c r="B5" s="19">
        <v>137</v>
      </c>
      <c r="C5" s="19">
        <v>393</v>
      </c>
      <c r="D5" s="19">
        <v>38</v>
      </c>
      <c r="E5" s="19">
        <v>37</v>
      </c>
      <c r="F5" s="30">
        <f t="shared" ref="F5:F17" si="0">SUM(B5:E5)</f>
        <v>605</v>
      </c>
    </row>
    <row r="6" spans="1:7">
      <c r="A6" s="145" t="s">
        <v>100</v>
      </c>
      <c r="B6" s="19">
        <v>17</v>
      </c>
      <c r="C6" s="19">
        <v>11</v>
      </c>
      <c r="D6" s="19">
        <v>1</v>
      </c>
      <c r="E6" s="19">
        <v>3</v>
      </c>
      <c r="F6" s="30">
        <f t="shared" si="0"/>
        <v>32</v>
      </c>
    </row>
    <row r="7" spans="1:7">
      <c r="A7" s="145" t="s">
        <v>102</v>
      </c>
      <c r="B7" s="19">
        <v>13</v>
      </c>
      <c r="C7" s="19">
        <v>22</v>
      </c>
      <c r="D7" s="19">
        <v>2</v>
      </c>
      <c r="E7" s="19">
        <v>1</v>
      </c>
      <c r="F7" s="30">
        <f t="shared" si="0"/>
        <v>38</v>
      </c>
    </row>
    <row r="8" spans="1:7">
      <c r="A8" s="145" t="s">
        <v>103</v>
      </c>
      <c r="B8" s="160">
        <f>SUM(B9:B12)</f>
        <v>123</v>
      </c>
      <c r="C8" s="160">
        <f t="shared" ref="C8:F8" si="1">SUM(C9:C12)</f>
        <v>290</v>
      </c>
      <c r="D8" s="160">
        <f t="shared" si="1"/>
        <v>23</v>
      </c>
      <c r="E8" s="160">
        <f t="shared" si="1"/>
        <v>4</v>
      </c>
      <c r="F8" s="160">
        <f t="shared" si="1"/>
        <v>440</v>
      </c>
    </row>
    <row r="9" spans="1:7">
      <c r="A9" s="162" t="s">
        <v>110</v>
      </c>
      <c r="B9" s="19">
        <v>71</v>
      </c>
      <c r="C9" s="19">
        <v>209</v>
      </c>
      <c r="D9" s="19">
        <v>21</v>
      </c>
      <c r="E9" s="19">
        <v>2</v>
      </c>
      <c r="F9" s="30">
        <f t="shared" si="0"/>
        <v>303</v>
      </c>
    </row>
    <row r="10" spans="1:7">
      <c r="A10" s="162" t="s">
        <v>111</v>
      </c>
      <c r="B10" s="19">
        <v>20</v>
      </c>
      <c r="C10" s="19">
        <v>43</v>
      </c>
      <c r="D10" s="19">
        <v>2</v>
      </c>
      <c r="E10" s="19">
        <v>2</v>
      </c>
      <c r="F10" s="30">
        <f t="shared" si="0"/>
        <v>67</v>
      </c>
    </row>
    <row r="11" spans="1:7">
      <c r="A11" s="162" t="s">
        <v>112</v>
      </c>
      <c r="B11" s="19">
        <v>6</v>
      </c>
      <c r="C11" s="19">
        <v>18</v>
      </c>
      <c r="D11" s="19">
        <v>0</v>
      </c>
      <c r="E11" s="19">
        <v>0</v>
      </c>
      <c r="F11" s="30">
        <f t="shared" si="0"/>
        <v>24</v>
      </c>
    </row>
    <row r="12" spans="1:7">
      <c r="A12" s="162" t="s">
        <v>113</v>
      </c>
      <c r="B12" s="19">
        <v>26</v>
      </c>
      <c r="C12" s="19">
        <v>20</v>
      </c>
      <c r="D12" s="19">
        <v>0</v>
      </c>
      <c r="E12" s="19">
        <v>0</v>
      </c>
      <c r="F12" s="30">
        <f t="shared" si="0"/>
        <v>46</v>
      </c>
    </row>
    <row r="13" spans="1:7">
      <c r="A13" s="145" t="s">
        <v>108</v>
      </c>
      <c r="B13" s="160">
        <f>SUM(B14:B17)</f>
        <v>63.744</v>
      </c>
      <c r="C13" s="160">
        <f t="shared" ref="C13:E13" si="2">SUM(C14:C17)</f>
        <v>126.61499999999999</v>
      </c>
      <c r="D13" s="160">
        <f t="shared" si="2"/>
        <v>8.8840000000000003</v>
      </c>
      <c r="E13" s="160">
        <f t="shared" si="2"/>
        <v>1.633</v>
      </c>
      <c r="F13" s="160">
        <f t="shared" si="0"/>
        <v>200.876</v>
      </c>
    </row>
    <row r="14" spans="1:7">
      <c r="A14" s="162" t="s">
        <v>110</v>
      </c>
      <c r="B14" s="22">
        <v>29.344999999999999</v>
      </c>
      <c r="C14" s="22">
        <v>81.212999999999994</v>
      </c>
      <c r="D14" s="22">
        <v>8.0500000000000007</v>
      </c>
      <c r="E14" s="22">
        <v>0.72699999999999998</v>
      </c>
      <c r="F14" s="119">
        <f t="shared" si="0"/>
        <v>119.33499999999999</v>
      </c>
    </row>
    <row r="15" spans="1:7">
      <c r="A15" s="162" t="s">
        <v>111</v>
      </c>
      <c r="B15" s="22">
        <v>9.8849999999999998</v>
      </c>
      <c r="C15" s="22">
        <v>19.286999999999999</v>
      </c>
      <c r="D15" s="22">
        <v>0.83399999999999996</v>
      </c>
      <c r="E15" s="22">
        <v>0.90600000000000003</v>
      </c>
      <c r="F15" s="119">
        <f t="shared" si="0"/>
        <v>30.911999999999995</v>
      </c>
    </row>
    <row r="16" spans="1:7">
      <c r="A16" s="162" t="s">
        <v>112</v>
      </c>
      <c r="B16" s="22">
        <v>4.1399999999999997</v>
      </c>
      <c r="C16" s="22">
        <v>12.087999999999999</v>
      </c>
      <c r="D16" s="22">
        <v>0</v>
      </c>
      <c r="E16" s="22">
        <v>0</v>
      </c>
      <c r="F16" s="119">
        <f t="shared" si="0"/>
        <v>16.227999999999998</v>
      </c>
    </row>
    <row r="17" spans="1:6">
      <c r="A17" s="162" t="s">
        <v>113</v>
      </c>
      <c r="B17" s="22">
        <v>20.373999999999999</v>
      </c>
      <c r="C17" s="22">
        <v>14.026999999999999</v>
      </c>
      <c r="D17" s="22">
        <v>0</v>
      </c>
      <c r="E17" s="22">
        <v>0</v>
      </c>
      <c r="F17" s="119">
        <f t="shared" si="0"/>
        <v>34.400999999999996</v>
      </c>
    </row>
    <row r="18" spans="1:6" ht="7.5" customHeight="1"/>
    <row r="19" spans="1:6">
      <c r="A19" s="159" t="s">
        <v>68</v>
      </c>
      <c r="B19" s="262"/>
      <c r="C19" s="262"/>
      <c r="D19" s="262"/>
      <c r="E19" s="262"/>
      <c r="F19" s="149">
        <v>1165081</v>
      </c>
    </row>
    <row r="20" spans="1:6">
      <c r="A20" s="159" t="s">
        <v>95</v>
      </c>
      <c r="B20" s="264">
        <f>F19/(F13*1000)</f>
        <v>5.8000009956391008</v>
      </c>
      <c r="C20" s="264"/>
      <c r="D20" s="264"/>
      <c r="E20" s="264"/>
      <c r="F20" s="264"/>
    </row>
  </sheetData>
  <mergeCells count="3">
    <mergeCell ref="B3:F3"/>
    <mergeCell ref="B19:E19"/>
    <mergeCell ref="B20:F20"/>
  </mergeCells>
  <hyperlinks>
    <hyperlink ref="G1" location="Indice!A1" display="INDICE" xr:uid="{00000000-0004-0000-06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1"/>
  <sheetViews>
    <sheetView zoomScale="115" zoomScaleNormal="115" workbookViewId="0">
      <selection activeCell="D17" sqref="D17"/>
    </sheetView>
  </sheetViews>
  <sheetFormatPr defaultColWidth="11.44140625" defaultRowHeight="14.4"/>
  <cols>
    <col min="1" max="1" width="25.44140625" customWidth="1"/>
  </cols>
  <sheetData>
    <row r="1" spans="1:7">
      <c r="A1" s="11" t="s">
        <v>241</v>
      </c>
      <c r="B1" s="12"/>
      <c r="C1" s="12"/>
      <c r="D1" s="12"/>
      <c r="E1" s="12"/>
      <c r="F1" s="12"/>
      <c r="G1" s="7" t="s">
        <v>0</v>
      </c>
    </row>
    <row r="2" spans="1:7">
      <c r="A2" s="12"/>
      <c r="B2" s="12"/>
      <c r="C2" s="12"/>
      <c r="D2" s="12"/>
      <c r="E2" s="12"/>
      <c r="F2" s="12"/>
    </row>
    <row r="3" spans="1:7">
      <c r="A3" s="31"/>
      <c r="B3" s="261" t="s">
        <v>114</v>
      </c>
      <c r="C3" s="261"/>
      <c r="D3" s="261"/>
      <c r="E3" s="261"/>
      <c r="F3" s="261"/>
    </row>
    <row r="4" spans="1:7">
      <c r="A4" s="33"/>
      <c r="B4" s="158" t="s">
        <v>70</v>
      </c>
      <c r="C4" s="158" t="s">
        <v>71</v>
      </c>
      <c r="D4" s="158" t="s">
        <v>72</v>
      </c>
      <c r="E4" s="158" t="s">
        <v>73</v>
      </c>
      <c r="F4" s="158" t="s">
        <v>74</v>
      </c>
    </row>
    <row r="5" spans="1:7">
      <c r="A5" s="153" t="s">
        <v>115</v>
      </c>
      <c r="B5" s="18">
        <v>24</v>
      </c>
      <c r="C5" s="18">
        <v>23</v>
      </c>
      <c r="D5" s="18">
        <v>93</v>
      </c>
      <c r="E5" s="18">
        <v>51</v>
      </c>
      <c r="F5" s="20">
        <f>SUM(B5:E5)</f>
        <v>191</v>
      </c>
    </row>
    <row r="6" spans="1:7">
      <c r="A6" s="145" t="s">
        <v>102</v>
      </c>
      <c r="B6" s="34">
        <v>1</v>
      </c>
      <c r="C6" s="18">
        <v>12</v>
      </c>
      <c r="D6" s="19" t="s">
        <v>58</v>
      </c>
      <c r="E6" s="18">
        <v>2</v>
      </c>
      <c r="F6" s="20">
        <f>SUM(B6:E6)</f>
        <v>15</v>
      </c>
    </row>
    <row r="7" spans="1:7">
      <c r="A7" s="155" t="s">
        <v>116</v>
      </c>
      <c r="B7" s="19" t="s">
        <v>58</v>
      </c>
      <c r="C7" s="18">
        <v>8405.7000000000007</v>
      </c>
      <c r="D7" s="19" t="s">
        <v>58</v>
      </c>
      <c r="E7" s="18" t="s">
        <v>58</v>
      </c>
      <c r="F7" s="20">
        <f>SUM(B7:E7)</f>
        <v>8405.7000000000007</v>
      </c>
    </row>
    <row r="8" spans="1:7">
      <c r="A8" s="145" t="s">
        <v>117</v>
      </c>
      <c r="B8" s="19" t="s">
        <v>58</v>
      </c>
      <c r="C8" s="18">
        <v>2140</v>
      </c>
      <c r="D8" s="19" t="s">
        <v>58</v>
      </c>
      <c r="E8" s="19" t="s">
        <v>58</v>
      </c>
      <c r="F8" s="20">
        <f>SUM(B8:E8)</f>
        <v>2140</v>
      </c>
    </row>
    <row r="10" spans="1:7">
      <c r="A10" s="159" t="s">
        <v>68</v>
      </c>
      <c r="B10" s="165"/>
      <c r="C10" s="166"/>
      <c r="D10" s="165"/>
      <c r="E10" s="150">
        <v>57158.76</v>
      </c>
    </row>
    <row r="11" spans="1:7">
      <c r="A11" s="159" t="s">
        <v>95</v>
      </c>
      <c r="B11" s="265">
        <f>E10/F7</f>
        <v>6.8</v>
      </c>
      <c r="C11" s="265"/>
      <c r="D11" s="265"/>
      <c r="E11" s="265"/>
    </row>
  </sheetData>
  <mergeCells count="2">
    <mergeCell ref="B3:F3"/>
    <mergeCell ref="B11:E11"/>
  </mergeCells>
  <hyperlinks>
    <hyperlink ref="G1" location="Indice!A1" display="INDICE" xr:uid="{00000000-0004-0000-07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39"/>
  <sheetViews>
    <sheetView zoomScale="89" zoomScaleNormal="89" workbookViewId="0">
      <selection activeCell="T14" sqref="T14"/>
    </sheetView>
  </sheetViews>
  <sheetFormatPr defaultColWidth="11.44140625" defaultRowHeight="14.4"/>
  <cols>
    <col min="1" max="1" width="43" bestFit="1" customWidth="1"/>
    <col min="2" max="2" width="18" customWidth="1"/>
    <col min="3" max="3" width="17.5546875" customWidth="1"/>
    <col min="4" max="4" width="18.6640625" customWidth="1"/>
    <col min="5" max="5" width="17.44140625" customWidth="1"/>
    <col min="6" max="6" width="16.5546875" customWidth="1"/>
    <col min="7" max="7" width="19.6640625" customWidth="1"/>
    <col min="8" max="8" width="14" customWidth="1"/>
    <col min="9" max="9" width="13.5546875" bestFit="1" customWidth="1"/>
    <col min="10" max="10" width="14.88671875" customWidth="1"/>
    <col min="11" max="11" width="15.88671875" customWidth="1"/>
    <col min="12" max="13" width="11.5546875" customWidth="1"/>
    <col min="14" max="14" width="18.33203125" customWidth="1"/>
    <col min="15" max="15" width="16.6640625" customWidth="1"/>
    <col min="16" max="16" width="12.6640625" customWidth="1"/>
    <col min="17" max="17" width="11.5546875" customWidth="1"/>
    <col min="18" max="18" width="17.6640625" customWidth="1"/>
  </cols>
  <sheetData>
    <row r="1" spans="1:8">
      <c r="A1" s="11" t="s">
        <v>242</v>
      </c>
      <c r="B1" s="12"/>
      <c r="C1" s="12"/>
      <c r="D1" s="12"/>
      <c r="E1" s="12"/>
      <c r="F1" s="12"/>
      <c r="G1" s="7" t="s">
        <v>0</v>
      </c>
    </row>
    <row r="2" spans="1:8">
      <c r="A2" s="12"/>
      <c r="B2" s="12"/>
      <c r="C2" s="12"/>
      <c r="D2" s="12"/>
      <c r="E2" s="12"/>
      <c r="F2" s="12"/>
    </row>
    <row r="3" spans="1:8">
      <c r="A3" s="31"/>
      <c r="B3" s="32"/>
      <c r="C3" s="266" t="s">
        <v>118</v>
      </c>
      <c r="D3" s="266"/>
      <c r="E3" s="266"/>
      <c r="F3" s="266"/>
      <c r="G3" s="266"/>
    </row>
    <row r="4" spans="1:8">
      <c r="A4" s="35"/>
      <c r="B4" s="36"/>
      <c r="C4" s="171" t="s">
        <v>119</v>
      </c>
      <c r="D4" s="171" t="s">
        <v>120</v>
      </c>
      <c r="E4" s="171" t="s">
        <v>121</v>
      </c>
      <c r="F4" s="171" t="s">
        <v>119</v>
      </c>
      <c r="G4" s="172" t="s">
        <v>74</v>
      </c>
    </row>
    <row r="5" spans="1:8" ht="15" customHeight="1">
      <c r="A5" s="31"/>
      <c r="B5" s="32"/>
      <c r="C5" s="173" t="s">
        <v>122</v>
      </c>
      <c r="D5" s="173" t="s">
        <v>123</v>
      </c>
      <c r="E5" s="172" t="s">
        <v>124</v>
      </c>
      <c r="F5" s="172" t="s">
        <v>125</v>
      </c>
      <c r="G5" s="172"/>
    </row>
    <row r="6" spans="1:8">
      <c r="A6" s="267" t="s">
        <v>126</v>
      </c>
      <c r="B6" s="267"/>
      <c r="C6" s="106">
        <f>+G18</f>
        <v>704</v>
      </c>
      <c r="D6" s="108">
        <f>+O27</f>
        <v>1544</v>
      </c>
      <c r="E6" s="109">
        <v>376</v>
      </c>
      <c r="F6" s="109">
        <v>8</v>
      </c>
      <c r="G6" s="112">
        <f t="shared" ref="G6:G11" si="0">SUM(C6:F6)</f>
        <v>2632</v>
      </c>
      <c r="H6" t="s">
        <v>127</v>
      </c>
    </row>
    <row r="7" spans="1:8">
      <c r="A7" s="167" t="s">
        <v>128</v>
      </c>
      <c r="B7" s="168"/>
      <c r="C7" s="106">
        <f t="shared" ref="C7:C11" si="1">+G19</f>
        <v>637</v>
      </c>
      <c r="D7" s="108">
        <f t="shared" ref="D7:D8" si="2">+O28</f>
        <v>410</v>
      </c>
      <c r="E7" s="109">
        <v>74</v>
      </c>
      <c r="F7" s="109">
        <v>7</v>
      </c>
      <c r="G7" s="112">
        <f t="shared" si="0"/>
        <v>1128</v>
      </c>
    </row>
    <row r="8" spans="1:8">
      <c r="A8" s="267" t="s">
        <v>129</v>
      </c>
      <c r="B8" s="267"/>
      <c r="C8" s="106">
        <f t="shared" si="1"/>
        <v>24</v>
      </c>
      <c r="D8" s="108">
        <f t="shared" si="2"/>
        <v>16</v>
      </c>
      <c r="E8" s="109">
        <v>9</v>
      </c>
      <c r="F8" s="109">
        <v>3</v>
      </c>
      <c r="G8" s="112">
        <f t="shared" si="0"/>
        <v>52</v>
      </c>
    </row>
    <row r="9" spans="1:8" ht="14.25" customHeight="1">
      <c r="A9" s="167" t="s">
        <v>130</v>
      </c>
      <c r="B9" s="168"/>
      <c r="C9" s="106">
        <f t="shared" si="1"/>
        <v>14291998</v>
      </c>
      <c r="D9" s="108">
        <f>+O30</f>
        <v>35162730.030000001</v>
      </c>
      <c r="E9" s="109" t="s">
        <v>58</v>
      </c>
      <c r="F9" s="110">
        <v>455633</v>
      </c>
      <c r="G9" s="112">
        <f t="shared" si="0"/>
        <v>49910361.030000001</v>
      </c>
    </row>
    <row r="10" spans="1:8">
      <c r="A10" s="267" t="s">
        <v>131</v>
      </c>
      <c r="B10" s="267"/>
      <c r="C10" s="106">
        <f t="shared" si="1"/>
        <v>2314906</v>
      </c>
      <c r="D10" s="108">
        <f>+R32</f>
        <v>4445000</v>
      </c>
      <c r="E10" s="109">
        <v>609565</v>
      </c>
      <c r="F10" s="110">
        <v>104070</v>
      </c>
      <c r="G10" s="112">
        <f t="shared" si="0"/>
        <v>7473541</v>
      </c>
    </row>
    <row r="11" spans="1:8">
      <c r="A11" s="268" t="s">
        <v>132</v>
      </c>
      <c r="B11" s="268"/>
      <c r="C11" s="106">
        <f t="shared" si="1"/>
        <v>1827907</v>
      </c>
      <c r="D11" s="108">
        <f>+R33</f>
        <v>4018597</v>
      </c>
      <c r="E11" s="110">
        <v>575428.65</v>
      </c>
      <c r="F11" s="111">
        <v>58102.6</v>
      </c>
      <c r="G11" s="112">
        <f t="shared" si="0"/>
        <v>6480035.25</v>
      </c>
    </row>
    <row r="12" spans="1:8">
      <c r="C12" s="105"/>
      <c r="D12" s="105"/>
      <c r="E12" s="105"/>
      <c r="F12" s="105"/>
      <c r="G12" s="105"/>
    </row>
    <row r="13" spans="1:8" ht="19.5" customHeight="1">
      <c r="A13" s="269" t="s">
        <v>68</v>
      </c>
      <c r="B13" s="269"/>
      <c r="C13" s="174">
        <v>14623256.880000001</v>
      </c>
      <c r="D13" s="175">
        <v>32190326.280000001</v>
      </c>
      <c r="E13" s="175">
        <v>5178857.82</v>
      </c>
      <c r="F13" s="174">
        <v>704471.2</v>
      </c>
      <c r="G13" s="174">
        <f>SUM(C13:F13)</f>
        <v>52696912.180000007</v>
      </c>
    </row>
    <row r="14" spans="1:8" ht="19.5" customHeight="1">
      <c r="A14" s="267" t="s">
        <v>134</v>
      </c>
      <c r="B14" s="267"/>
      <c r="C14" s="174">
        <f>C13/C11</f>
        <v>8.0000004814249301</v>
      </c>
      <c r="D14" s="174">
        <f>D13/D11</f>
        <v>8.0103394990838854</v>
      </c>
      <c r="E14" s="176">
        <f>E13/E11</f>
        <v>8.9999999478649535</v>
      </c>
      <c r="F14" s="174">
        <f>F13/F11</f>
        <v>12.124607160436883</v>
      </c>
      <c r="G14" s="174">
        <f>G13/G11</f>
        <v>8.132195296314169</v>
      </c>
    </row>
    <row r="16" spans="1:8">
      <c r="C16" s="270" t="s">
        <v>135</v>
      </c>
      <c r="D16" s="270"/>
      <c r="E16" s="270"/>
      <c r="F16" s="270"/>
      <c r="G16" s="270"/>
    </row>
    <row r="17" spans="1:18">
      <c r="C17" s="158" t="s">
        <v>70</v>
      </c>
      <c r="D17" s="158" t="s">
        <v>71</v>
      </c>
      <c r="E17" s="158" t="s">
        <v>72</v>
      </c>
      <c r="F17" s="158" t="s">
        <v>73</v>
      </c>
      <c r="G17" s="158" t="s">
        <v>36</v>
      </c>
    </row>
    <row r="18" spans="1:18">
      <c r="A18" s="271" t="s">
        <v>126</v>
      </c>
      <c r="B18" s="271"/>
      <c r="C18" s="104">
        <v>305</v>
      </c>
      <c r="D18" s="105">
        <v>208</v>
      </c>
      <c r="E18" s="105" t="s">
        <v>58</v>
      </c>
      <c r="F18" s="105">
        <v>191</v>
      </c>
      <c r="G18" s="106">
        <f t="shared" ref="G18:G23" si="3">SUM(C18:F18)</f>
        <v>704</v>
      </c>
    </row>
    <row r="19" spans="1:18">
      <c r="A19" s="169" t="s">
        <v>128</v>
      </c>
      <c r="B19" s="170"/>
      <c r="C19" s="104">
        <v>259</v>
      </c>
      <c r="D19" s="105">
        <v>188</v>
      </c>
      <c r="E19" s="105" t="s">
        <v>58</v>
      </c>
      <c r="F19" s="105">
        <v>190</v>
      </c>
      <c r="G19" s="106">
        <f t="shared" si="3"/>
        <v>637</v>
      </c>
    </row>
    <row r="20" spans="1:18">
      <c r="A20" s="271" t="s">
        <v>129</v>
      </c>
      <c r="B20" s="271"/>
      <c r="C20" s="104">
        <v>10</v>
      </c>
      <c r="D20" s="105">
        <v>7</v>
      </c>
      <c r="E20" s="105">
        <v>2</v>
      </c>
      <c r="F20" s="105">
        <v>5</v>
      </c>
      <c r="G20" s="106">
        <f t="shared" si="3"/>
        <v>24</v>
      </c>
    </row>
    <row r="21" spans="1:18">
      <c r="A21" s="169" t="s">
        <v>130</v>
      </c>
      <c r="B21" s="169"/>
      <c r="C21" s="103">
        <v>9134383</v>
      </c>
      <c r="D21" s="107">
        <v>3183447</v>
      </c>
      <c r="E21" s="107" t="s">
        <v>58</v>
      </c>
      <c r="F21" s="107">
        <v>1974168</v>
      </c>
      <c r="G21" s="106">
        <f t="shared" si="3"/>
        <v>14291998</v>
      </c>
    </row>
    <row r="22" spans="1:18">
      <c r="A22" s="272" t="s">
        <v>131</v>
      </c>
      <c r="B22" s="272"/>
      <c r="C22" s="103">
        <v>1678926</v>
      </c>
      <c r="D22" s="107">
        <v>455976</v>
      </c>
      <c r="E22" s="107">
        <v>3320</v>
      </c>
      <c r="F22" s="107">
        <v>176684</v>
      </c>
      <c r="G22" s="106">
        <f t="shared" si="3"/>
        <v>2314906</v>
      </c>
    </row>
    <row r="23" spans="1:18">
      <c r="A23" s="272" t="s">
        <v>132</v>
      </c>
      <c r="B23" s="272"/>
      <c r="C23" s="103">
        <v>1318251</v>
      </c>
      <c r="D23" s="107">
        <v>361375</v>
      </c>
      <c r="E23" s="107">
        <v>2785</v>
      </c>
      <c r="F23" s="107">
        <v>145496</v>
      </c>
      <c r="G23" s="106">
        <f t="shared" si="3"/>
        <v>1827907</v>
      </c>
    </row>
    <row r="25" spans="1:18">
      <c r="C25" s="270" t="s">
        <v>136</v>
      </c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</row>
    <row r="26" spans="1:18" ht="15" customHeight="1">
      <c r="C26" s="273" t="s">
        <v>70</v>
      </c>
      <c r="D26" s="273"/>
      <c r="E26" s="273"/>
      <c r="F26" s="273"/>
      <c r="G26" s="273" t="s">
        <v>71</v>
      </c>
      <c r="H26" s="273"/>
      <c r="I26" s="273"/>
      <c r="J26" s="273"/>
      <c r="K26" s="273" t="s">
        <v>73</v>
      </c>
      <c r="L26" s="273"/>
      <c r="M26" s="273"/>
      <c r="N26" s="273"/>
      <c r="O26" s="273" t="s">
        <v>36</v>
      </c>
      <c r="P26" s="273"/>
      <c r="Q26" s="273"/>
      <c r="R26" s="273"/>
    </row>
    <row r="27" spans="1:18">
      <c r="A27" s="271" t="s">
        <v>126</v>
      </c>
      <c r="B27" s="271"/>
      <c r="C27" s="274">
        <v>502</v>
      </c>
      <c r="D27" s="274"/>
      <c r="E27" s="274"/>
      <c r="F27" s="274"/>
      <c r="G27" s="274">
        <v>428</v>
      </c>
      <c r="H27" s="274"/>
      <c r="I27" s="274"/>
      <c r="J27" s="274"/>
      <c r="K27" s="274">
        <v>614</v>
      </c>
      <c r="L27" s="274"/>
      <c r="M27" s="274"/>
      <c r="N27" s="274"/>
      <c r="O27" s="274">
        <f>SUM(C27:N27)</f>
        <v>1544</v>
      </c>
      <c r="P27" s="274"/>
      <c r="Q27" s="274"/>
      <c r="R27" s="274"/>
    </row>
    <row r="28" spans="1:18">
      <c r="A28" s="169" t="s">
        <v>128</v>
      </c>
      <c r="B28" s="170"/>
      <c r="C28" s="274">
        <v>154</v>
      </c>
      <c r="D28" s="274"/>
      <c r="E28" s="274"/>
      <c r="F28" s="274"/>
      <c r="G28" s="274">
        <v>66</v>
      </c>
      <c r="H28" s="274"/>
      <c r="I28" s="274"/>
      <c r="J28" s="274"/>
      <c r="K28" s="274">
        <v>190</v>
      </c>
      <c r="L28" s="274"/>
      <c r="M28" s="274"/>
      <c r="N28" s="274"/>
      <c r="O28" s="274">
        <f t="shared" ref="O28:O30" si="4">SUM(C28:N28)</f>
        <v>410</v>
      </c>
      <c r="P28" s="274"/>
      <c r="Q28" s="274"/>
      <c r="R28" s="274"/>
    </row>
    <row r="29" spans="1:18">
      <c r="A29" s="271" t="s">
        <v>129</v>
      </c>
      <c r="B29" s="271"/>
      <c r="C29" s="274">
        <v>7</v>
      </c>
      <c r="D29" s="274"/>
      <c r="E29" s="274"/>
      <c r="F29" s="274"/>
      <c r="G29" s="274">
        <v>5</v>
      </c>
      <c r="H29" s="274"/>
      <c r="I29" s="274"/>
      <c r="J29" s="274"/>
      <c r="K29" s="274">
        <v>4</v>
      </c>
      <c r="L29" s="274"/>
      <c r="M29" s="274"/>
      <c r="N29" s="274"/>
      <c r="O29" s="274">
        <f t="shared" si="4"/>
        <v>16</v>
      </c>
      <c r="P29" s="274"/>
      <c r="Q29" s="274"/>
      <c r="R29" s="274"/>
    </row>
    <row r="30" spans="1:18">
      <c r="A30" s="271" t="s">
        <v>130</v>
      </c>
      <c r="B30" s="271"/>
      <c r="C30" s="275">
        <v>27772370.390000001</v>
      </c>
      <c r="D30" s="275"/>
      <c r="E30" s="275"/>
      <c r="F30" s="275"/>
      <c r="G30" s="275">
        <v>2625766</v>
      </c>
      <c r="H30" s="275"/>
      <c r="I30" s="275"/>
      <c r="J30" s="275"/>
      <c r="K30" s="275">
        <v>4764593.6399999997</v>
      </c>
      <c r="L30" s="275"/>
      <c r="M30" s="275"/>
      <c r="N30" s="275"/>
      <c r="O30" s="275">
        <f t="shared" si="4"/>
        <v>35162730.030000001</v>
      </c>
      <c r="P30" s="275"/>
      <c r="Q30" s="275"/>
      <c r="R30" s="275"/>
    </row>
    <row r="31" spans="1:18" ht="27.6">
      <c r="A31" s="179" t="s">
        <v>137</v>
      </c>
      <c r="B31" s="177"/>
      <c r="C31" s="178" t="s">
        <v>138</v>
      </c>
      <c r="D31" s="178" t="s">
        <v>139</v>
      </c>
      <c r="E31" s="178" t="s">
        <v>140</v>
      </c>
      <c r="F31" s="178" t="s">
        <v>36</v>
      </c>
      <c r="G31" s="178" t="s">
        <v>138</v>
      </c>
      <c r="H31" s="178" t="s">
        <v>139</v>
      </c>
      <c r="I31" s="178" t="s">
        <v>140</v>
      </c>
      <c r="J31" s="178" t="s">
        <v>36</v>
      </c>
      <c r="K31" s="178" t="s">
        <v>138</v>
      </c>
      <c r="L31" s="178" t="s">
        <v>139</v>
      </c>
      <c r="M31" s="178" t="s">
        <v>140</v>
      </c>
      <c r="N31" s="178" t="s">
        <v>36</v>
      </c>
      <c r="O31" s="178" t="s">
        <v>138</v>
      </c>
      <c r="P31" s="178" t="s">
        <v>139</v>
      </c>
      <c r="Q31" s="178" t="s">
        <v>140</v>
      </c>
      <c r="R31" s="178" t="s">
        <v>36</v>
      </c>
    </row>
    <row r="32" spans="1:18">
      <c r="A32" s="272" t="s">
        <v>131</v>
      </c>
      <c r="B32" s="272"/>
      <c r="C32" s="101">
        <v>3479935</v>
      </c>
      <c r="D32" s="101"/>
      <c r="E32" s="101">
        <v>10065</v>
      </c>
      <c r="F32" s="102">
        <f>SUM(C32:E32)</f>
        <v>3490000</v>
      </c>
      <c r="G32" s="101">
        <v>380617</v>
      </c>
      <c r="H32" s="101"/>
      <c r="I32" s="101">
        <v>15383</v>
      </c>
      <c r="J32" s="102">
        <f>SUM(G32:I32)</f>
        <v>396000</v>
      </c>
      <c r="K32" s="101">
        <v>559000</v>
      </c>
      <c r="L32" s="101"/>
      <c r="M32" s="101"/>
      <c r="N32" s="102">
        <f>SUM(K32:M32)</f>
        <v>559000</v>
      </c>
      <c r="O32" s="101">
        <f t="shared" ref="O32:Q33" si="5">C32+G32+K32</f>
        <v>4419552</v>
      </c>
      <c r="P32" s="101">
        <f t="shared" si="5"/>
        <v>0</v>
      </c>
      <c r="Q32" s="101">
        <f t="shared" si="5"/>
        <v>25448</v>
      </c>
      <c r="R32" s="102">
        <f>SUM(O32:Q32)</f>
        <v>4445000</v>
      </c>
    </row>
    <row r="33" spans="1:18">
      <c r="A33" s="169" t="s">
        <v>132</v>
      </c>
      <c r="B33" s="169"/>
      <c r="C33" s="101">
        <v>3171162</v>
      </c>
      <c r="D33" s="101"/>
      <c r="E33" s="101">
        <v>2823</v>
      </c>
      <c r="F33" s="102">
        <f>SUM(C33:E33)</f>
        <v>3173985</v>
      </c>
      <c r="G33" s="101">
        <v>293332</v>
      </c>
      <c r="H33" s="101"/>
      <c r="I33" s="101">
        <v>6755</v>
      </c>
      <c r="J33" s="102">
        <f>SUM(G33:I33)</f>
        <v>300087</v>
      </c>
      <c r="K33" s="101">
        <v>544525</v>
      </c>
      <c r="L33" s="101"/>
      <c r="M33" s="101"/>
      <c r="N33" s="102">
        <f>SUM(K33:M33)</f>
        <v>544525</v>
      </c>
      <c r="O33" s="101">
        <f t="shared" si="5"/>
        <v>4009019</v>
      </c>
      <c r="P33" s="101">
        <f t="shared" si="5"/>
        <v>0</v>
      </c>
      <c r="Q33" s="101">
        <f t="shared" si="5"/>
        <v>9578</v>
      </c>
      <c r="R33" s="102">
        <f>SUM(O33:Q33)</f>
        <v>4018597</v>
      </c>
    </row>
    <row r="36" spans="1:18">
      <c r="C36" s="276" t="s">
        <v>141</v>
      </c>
      <c r="D36" s="276"/>
      <c r="E36" s="276"/>
    </row>
    <row r="37" spans="1:18">
      <c r="C37" s="158" t="s">
        <v>142</v>
      </c>
      <c r="D37" s="158" t="s">
        <v>143</v>
      </c>
      <c r="E37" s="158" t="s">
        <v>36</v>
      </c>
    </row>
    <row r="38" spans="1:18">
      <c r="A38" s="272" t="s">
        <v>131</v>
      </c>
      <c r="B38" s="272"/>
      <c r="C38" s="103">
        <v>98727</v>
      </c>
      <c r="D38" s="103">
        <v>5343</v>
      </c>
      <c r="E38" s="103">
        <f>SUM(C38:D38)</f>
        <v>104070</v>
      </c>
    </row>
    <row r="39" spans="1:18">
      <c r="A39" s="272" t="s">
        <v>132</v>
      </c>
      <c r="B39" s="272"/>
      <c r="C39" s="103">
        <v>51933</v>
      </c>
      <c r="D39" s="103">
        <v>6169.6</v>
      </c>
      <c r="E39" s="103">
        <f>SUM(C39:D39)</f>
        <v>58102.6</v>
      </c>
    </row>
  </sheetData>
  <mergeCells count="40">
    <mergeCell ref="A32:B32"/>
    <mergeCell ref="C36:E36"/>
    <mergeCell ref="A38:B38"/>
    <mergeCell ref="A39:B39"/>
    <mergeCell ref="A30:B30"/>
    <mergeCell ref="C30:F30"/>
    <mergeCell ref="G30:J30"/>
    <mergeCell ref="K30:N30"/>
    <mergeCell ref="O30:R30"/>
    <mergeCell ref="C28:F28"/>
    <mergeCell ref="G28:J28"/>
    <mergeCell ref="K28:N28"/>
    <mergeCell ref="O28:R28"/>
    <mergeCell ref="A29:B29"/>
    <mergeCell ref="C29:F29"/>
    <mergeCell ref="G29:J29"/>
    <mergeCell ref="K29:N29"/>
    <mergeCell ref="O29:R29"/>
    <mergeCell ref="A27:B27"/>
    <mergeCell ref="C27:F27"/>
    <mergeCell ref="G27:J27"/>
    <mergeCell ref="K27:N27"/>
    <mergeCell ref="O27:R27"/>
    <mergeCell ref="A22:B22"/>
    <mergeCell ref="A23:B23"/>
    <mergeCell ref="C25:R25"/>
    <mergeCell ref="C26:F26"/>
    <mergeCell ref="G26:J26"/>
    <mergeCell ref="K26:N26"/>
    <mergeCell ref="O26:R26"/>
    <mergeCell ref="A13:B13"/>
    <mergeCell ref="A14:B14"/>
    <mergeCell ref="C16:G16"/>
    <mergeCell ref="A18:B18"/>
    <mergeCell ref="A20:B20"/>
    <mergeCell ref="C3:G3"/>
    <mergeCell ref="A6:B6"/>
    <mergeCell ref="A8:B8"/>
    <mergeCell ref="A10:B10"/>
    <mergeCell ref="A11:B11"/>
  </mergeCells>
  <hyperlinks>
    <hyperlink ref="G1" location="Indice!A1" display="INDICE" xr:uid="{00000000-0004-0000-08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Follas de cálculo</vt:lpstr>
      </vt:variant>
      <vt:variant>
        <vt:i4>21</vt:i4>
      </vt:variant>
    </vt:vector>
  </HeadingPairs>
  <TitlesOfParts>
    <vt:vector size="21" baseType="lpstr">
      <vt:lpstr>Indice</vt:lpstr>
      <vt:lpstr>V.E.Estimado</vt:lpstr>
      <vt:lpstr>Viños</vt:lpstr>
      <vt:lpstr>Augardentes e licores</vt:lpstr>
      <vt:lpstr>Pataca</vt:lpstr>
      <vt:lpstr>Tenreira</vt:lpstr>
      <vt:lpstr>Vaca e Boi</vt:lpstr>
      <vt:lpstr>Lacón</vt:lpstr>
      <vt:lpstr>Queixos</vt:lpstr>
      <vt:lpstr>Mel</vt:lpstr>
      <vt:lpstr>Agricultura ecolóxica</vt:lpstr>
      <vt:lpstr>Pan</vt:lpstr>
      <vt:lpstr>Faba de Lourenzá</vt:lpstr>
      <vt:lpstr>Grelos de Galicia</vt:lpstr>
      <vt:lpstr>Castaña de Galicia</vt:lpstr>
      <vt:lpstr>Pemento de Herbón</vt:lpstr>
      <vt:lpstr>Pemento do Couto</vt:lpstr>
      <vt:lpstr>Pemento da Arnoia</vt:lpstr>
      <vt:lpstr>Pemento Mougán</vt:lpstr>
      <vt:lpstr>Pemento de Oímbra</vt:lpstr>
      <vt:lpstr>Tarta de Santiago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XESUS</dc:creator>
  <cp:lastModifiedBy>Usuario de Windows</cp:lastModifiedBy>
  <cp:revision>2</cp:revision>
  <cp:lastPrinted>2018-03-05T18:37:18Z</cp:lastPrinted>
  <dcterms:created xsi:type="dcterms:W3CDTF">2017-12-02T17:40:51Z</dcterms:created>
  <dcterms:modified xsi:type="dcterms:W3CDTF">2025-02-16T18:48:23Z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