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T:\0 DEPARTAMENTO INVESTIGACIÓN_TRANSFERENCIA\6 ESTATÍSTICA\OPERACIÓNS ESTATÍSTICAS\Anuarios\Anuario 2019\5 Produtos calidade\"/>
    </mc:Choice>
  </mc:AlternateContent>
  <xr:revisionPtr revIDLastSave="0" documentId="13_ncr:1_{2366D757-4916-4768-A287-D9B71AE475C4}" xr6:coauthVersionLast="36" xr6:coauthVersionMax="36" xr10:uidLastSave="{00000000-0000-0000-0000-000000000000}"/>
  <bookViews>
    <workbookView xWindow="-15" yWindow="-15" windowWidth="20520" windowHeight="4140" tabRatio="900" xr2:uid="{00000000-000D-0000-FFFF-FFFF00000000}"/>
  </bookViews>
  <sheets>
    <sheet name="Indice" sheetId="19" r:id="rId1"/>
    <sheet name="V.E.Estimado" sheetId="21" r:id="rId2"/>
    <sheet name="Viños" sheetId="1" r:id="rId3"/>
    <sheet name="Augardentes e licores" sheetId="2" r:id="rId4"/>
    <sheet name="Pataca" sheetId="3" r:id="rId5"/>
    <sheet name="Tenreira" sheetId="4" r:id="rId6"/>
    <sheet name="Vaca e Boi" sheetId="20" r:id="rId7"/>
    <sheet name="Lacón" sheetId="5" r:id="rId8"/>
    <sheet name="Queixos" sheetId="6" r:id="rId9"/>
    <sheet name="Mel" sheetId="7" r:id="rId10"/>
    <sheet name="Agricultura ecolóxica" sheetId="8" r:id="rId11"/>
    <sheet name="Pan" sheetId="9" r:id="rId12"/>
    <sheet name="Faba de Lourenzá" sheetId="10" r:id="rId13"/>
    <sheet name="Grelos de Galicia" sheetId="11" r:id="rId14"/>
    <sheet name="Castaña de Galicia" sheetId="12" r:id="rId15"/>
    <sheet name="Pemento de Herbón" sheetId="13" r:id="rId16"/>
    <sheet name="Pemento do Couto" sheetId="14" r:id="rId17"/>
    <sheet name="Pemento da Arnoia" sheetId="17" r:id="rId18"/>
    <sheet name="Pemento Mougán" sheetId="18" r:id="rId19"/>
    <sheet name="Pemento de Oímbra" sheetId="16" r:id="rId20"/>
    <sheet name="Tarta de Santiago" sheetId="15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7" l="1"/>
  <c r="D12" i="6"/>
  <c r="E12" i="6"/>
  <c r="F12" i="6"/>
  <c r="C12" i="6"/>
  <c r="B11" i="5"/>
  <c r="B20" i="20"/>
  <c r="C18" i="4"/>
  <c r="H15" i="2"/>
  <c r="H16" i="2"/>
  <c r="G15" i="11"/>
  <c r="C12" i="11"/>
  <c r="D12" i="11"/>
  <c r="E12" i="11"/>
  <c r="F12" i="11"/>
  <c r="G12" i="11"/>
  <c r="C6" i="21"/>
  <c r="C14" i="21" s="1"/>
  <c r="C34" i="21" l="1"/>
  <c r="C36" i="21"/>
  <c r="C13" i="21"/>
  <c r="C12" i="21"/>
  <c r="C11" i="21"/>
  <c r="C10" i="21"/>
  <c r="C9" i="21"/>
  <c r="C8" i="21"/>
  <c r="C7" i="21"/>
  <c r="C5" i="21"/>
  <c r="C62" i="8" l="1"/>
  <c r="D62" i="8"/>
  <c r="E62" i="8"/>
  <c r="F62" i="8"/>
  <c r="G62" i="8"/>
  <c r="H62" i="8"/>
  <c r="B62" i="8"/>
  <c r="I59" i="8"/>
  <c r="I60" i="8"/>
  <c r="I61" i="8"/>
  <c r="I58" i="8"/>
  <c r="C51" i="8"/>
  <c r="D51" i="8"/>
  <c r="E51" i="8"/>
  <c r="F51" i="8"/>
  <c r="G51" i="8"/>
  <c r="H51" i="8"/>
  <c r="I51" i="8"/>
  <c r="J51" i="8"/>
  <c r="K51" i="8"/>
  <c r="L51" i="8"/>
  <c r="B51" i="8"/>
  <c r="M48" i="8"/>
  <c r="M49" i="8"/>
  <c r="M50" i="8"/>
  <c r="M47" i="8"/>
  <c r="L43" i="8"/>
  <c r="K43" i="8"/>
  <c r="J43" i="8"/>
  <c r="I43" i="8"/>
  <c r="H43" i="8"/>
  <c r="G43" i="8"/>
  <c r="F43" i="8"/>
  <c r="E43" i="8"/>
  <c r="D43" i="8"/>
  <c r="C43" i="8"/>
  <c r="B43" i="8"/>
  <c r="M33" i="8"/>
  <c r="M32" i="8"/>
  <c r="M31" i="8"/>
  <c r="M30" i="8"/>
  <c r="L34" i="8"/>
  <c r="K34" i="8"/>
  <c r="J34" i="8"/>
  <c r="I34" i="8"/>
  <c r="H34" i="8"/>
  <c r="G34" i="8"/>
  <c r="F34" i="8"/>
  <c r="E34" i="8"/>
  <c r="D34" i="8"/>
  <c r="C34" i="8"/>
  <c r="B34" i="8"/>
  <c r="C25" i="8"/>
  <c r="D25" i="8"/>
  <c r="E25" i="8"/>
  <c r="F25" i="8"/>
  <c r="G25" i="8"/>
  <c r="H25" i="8"/>
  <c r="I25" i="8"/>
  <c r="J25" i="8"/>
  <c r="K25" i="8"/>
  <c r="L25" i="8"/>
  <c r="M25" i="8"/>
  <c r="B25" i="8"/>
  <c r="O24" i="8"/>
  <c r="O23" i="8"/>
  <c r="O22" i="8"/>
  <c r="O21" i="8"/>
  <c r="I62" i="8" l="1"/>
  <c r="M51" i="8"/>
  <c r="M34" i="8"/>
  <c r="O25" i="8"/>
  <c r="C24" i="21" l="1"/>
  <c r="C23" i="21"/>
  <c r="C22" i="21"/>
  <c r="C47" i="21"/>
  <c r="C49" i="21" s="1"/>
  <c r="C44" i="21"/>
  <c r="C10" i="16"/>
  <c r="C42" i="21"/>
  <c r="C43" i="21"/>
  <c r="C10" i="18"/>
  <c r="C10" i="17"/>
  <c r="C41" i="21"/>
  <c r="C10" i="14"/>
  <c r="C40" i="21"/>
  <c r="C39" i="21"/>
  <c r="C38" i="21"/>
  <c r="C37" i="21"/>
  <c r="C48" i="21"/>
  <c r="C8" i="9"/>
  <c r="C31" i="21"/>
  <c r="C30" i="21" l="1"/>
  <c r="C29" i="21"/>
  <c r="C28" i="21"/>
  <c r="C27" i="21"/>
  <c r="C45" i="21"/>
  <c r="C25" i="21"/>
  <c r="G6" i="6"/>
  <c r="G17" i="6"/>
  <c r="G11" i="6"/>
  <c r="G7" i="6"/>
  <c r="G8" i="6"/>
  <c r="G9" i="6"/>
  <c r="C32" i="21" l="1"/>
  <c r="G7" i="5" l="1"/>
  <c r="G8" i="5"/>
  <c r="B8" i="20"/>
  <c r="F12" i="4"/>
  <c r="E12" i="4"/>
  <c r="D12" i="4"/>
  <c r="F8" i="4"/>
  <c r="E8" i="4"/>
  <c r="D8" i="4"/>
  <c r="C12" i="4"/>
  <c r="C8" i="4"/>
  <c r="H5" i="3"/>
  <c r="H6" i="3"/>
  <c r="H7" i="3"/>
  <c r="H8" i="3"/>
  <c r="H9" i="3"/>
  <c r="H12" i="3" s="1"/>
  <c r="C19" i="1" l="1"/>
  <c r="C15" i="1"/>
  <c r="C11" i="1"/>
  <c r="F13" i="2" l="1"/>
  <c r="E13" i="2"/>
  <c r="D13" i="2"/>
  <c r="C13" i="2"/>
  <c r="G17" i="2"/>
  <c r="C19" i="21" s="1"/>
  <c r="G16" i="2"/>
  <c r="C18" i="21" s="1"/>
  <c r="G15" i="2"/>
  <c r="C17" i="21" s="1"/>
  <c r="G14" i="2"/>
  <c r="C16" i="21" s="1"/>
  <c r="C20" i="21" l="1"/>
  <c r="C51" i="21" s="1"/>
  <c r="G13" i="2"/>
  <c r="F17" i="20"/>
  <c r="F12" i="20"/>
  <c r="C13" i="20"/>
  <c r="C8" i="20"/>
  <c r="B13" i="20"/>
  <c r="E13" i="20"/>
  <c r="D13" i="20"/>
  <c r="E8" i="20"/>
  <c r="D8" i="20"/>
  <c r="F16" i="20"/>
  <c r="F15" i="20"/>
  <c r="F14" i="20"/>
  <c r="F11" i="20"/>
  <c r="F10" i="20"/>
  <c r="F9" i="20"/>
  <c r="F7" i="20"/>
  <c r="F6" i="20"/>
  <c r="F5" i="20"/>
  <c r="G15" i="4"/>
  <c r="G14" i="4"/>
  <c r="G13" i="4"/>
  <c r="G12" i="4"/>
  <c r="G7" i="2"/>
  <c r="F13" i="20" l="1"/>
  <c r="F8" i="20"/>
  <c r="C8" i="15" l="1"/>
  <c r="G8" i="15" s="1"/>
  <c r="G11" i="15" s="1"/>
  <c r="K19" i="1" l="1"/>
  <c r="K23" i="1" s="1"/>
  <c r="J19" i="1"/>
  <c r="J23" i="1" s="1"/>
  <c r="I19" i="1"/>
  <c r="I23" i="1" s="1"/>
  <c r="H19" i="1"/>
  <c r="H23" i="1" s="1"/>
  <c r="G19" i="1"/>
  <c r="G23" i="1" s="1"/>
  <c r="F23" i="1"/>
  <c r="E19" i="1"/>
  <c r="E23" i="1" s="1"/>
  <c r="D19" i="1"/>
  <c r="D23" i="1" s="1"/>
  <c r="C23" i="1"/>
  <c r="K15" i="1"/>
  <c r="J15" i="1"/>
  <c r="I15" i="1"/>
  <c r="H15" i="1"/>
  <c r="G15" i="1"/>
  <c r="E15" i="1"/>
  <c r="D15" i="1"/>
  <c r="J11" i="1"/>
  <c r="I11" i="1"/>
  <c r="H11" i="1"/>
  <c r="G11" i="1"/>
  <c r="E11" i="1"/>
  <c r="D11" i="1"/>
  <c r="F6" i="10" l="1"/>
  <c r="F7" i="10"/>
  <c r="F8" i="10"/>
  <c r="F11" i="10" s="1"/>
  <c r="F5" i="10"/>
  <c r="N27" i="6" l="1"/>
  <c r="J27" i="6"/>
  <c r="O27" i="6"/>
  <c r="P27" i="6"/>
  <c r="Q27" i="6"/>
  <c r="N28" i="6"/>
  <c r="Q28" i="6"/>
  <c r="O28" i="6"/>
  <c r="J28" i="6"/>
  <c r="O25" i="6"/>
  <c r="O24" i="6"/>
  <c r="F28" i="6"/>
  <c r="F27" i="6"/>
  <c r="G18" i="6"/>
  <c r="G19" i="6"/>
  <c r="G20" i="6"/>
  <c r="G16" i="6"/>
  <c r="G11" i="4"/>
  <c r="G10" i="4"/>
  <c r="G9" i="4"/>
  <c r="R27" i="6" l="1"/>
  <c r="P28" i="6"/>
  <c r="R28" i="6" s="1"/>
  <c r="G7" i="15" l="1"/>
  <c r="G6" i="15"/>
  <c r="G5" i="15"/>
  <c r="G10" i="13"/>
  <c r="G13" i="13" s="1"/>
  <c r="G9" i="13"/>
  <c r="G8" i="13"/>
  <c r="G7" i="13"/>
  <c r="G6" i="13"/>
  <c r="G5" i="13"/>
  <c r="G7" i="12"/>
  <c r="G9" i="11"/>
  <c r="G8" i="11"/>
  <c r="G7" i="11"/>
  <c r="G6" i="11"/>
  <c r="G5" i="11"/>
  <c r="G11" i="11"/>
  <c r="H8" i="8"/>
  <c r="G7" i="7"/>
  <c r="G8" i="4"/>
  <c r="G7" i="4"/>
  <c r="G6" i="4"/>
  <c r="G5" i="4"/>
  <c r="G11" i="2" l="1"/>
  <c r="H17" i="2" s="1"/>
  <c r="G10" i="2"/>
  <c r="G9" i="2"/>
  <c r="G8" i="2"/>
  <c r="H14" i="2" s="1"/>
  <c r="G6" i="2"/>
  <c r="G5" i="2"/>
  <c r="G8" i="12" l="1"/>
  <c r="G6" i="12"/>
  <c r="G5" i="12"/>
  <c r="G13" i="8" l="1"/>
  <c r="F13" i="8"/>
  <c r="E13" i="8"/>
  <c r="D13" i="8"/>
  <c r="H12" i="8"/>
  <c r="H11" i="8"/>
  <c r="H10" i="8"/>
  <c r="G9" i="8"/>
  <c r="F9" i="8"/>
  <c r="E9" i="8"/>
  <c r="D9" i="8"/>
  <c r="H7" i="8"/>
  <c r="H6" i="8"/>
  <c r="H5" i="8"/>
  <c r="G9" i="7"/>
  <c r="G8" i="7"/>
  <c r="G6" i="7"/>
  <c r="G5" i="7"/>
  <c r="G6" i="5"/>
  <c r="G5" i="5"/>
  <c r="H13" i="8" l="1"/>
  <c r="H9" i="8"/>
  <c r="K11" i="1"/>
</calcChain>
</file>

<file path=xl/sharedStrings.xml><?xml version="1.0" encoding="utf-8"?>
<sst xmlns="http://schemas.openxmlformats.org/spreadsheetml/2006/main" count="597" uniqueCount="242">
  <si>
    <t>Produtores</t>
  </si>
  <si>
    <t>Industrias</t>
  </si>
  <si>
    <t>Branca</t>
  </si>
  <si>
    <t>Tinta</t>
  </si>
  <si>
    <t>Tostada</t>
  </si>
  <si>
    <t>Produción</t>
  </si>
  <si>
    <t>Branco</t>
  </si>
  <si>
    <t>Tinto</t>
  </si>
  <si>
    <t>Tostado</t>
  </si>
  <si>
    <t>* Pode corresponder á produción de varios anos</t>
  </si>
  <si>
    <t>Superficie inscrita (Ha)</t>
  </si>
  <si>
    <t>D.O. Ribeiro</t>
  </si>
  <si>
    <t>D.O.  Valdeorras</t>
  </si>
  <si>
    <t>D.O. Rías Baixas</t>
  </si>
  <si>
    <t>D.O. Monterrei</t>
  </si>
  <si>
    <t>D.O. Ribeira Sacra</t>
  </si>
  <si>
    <t>Colleita (Kg de uva)</t>
  </si>
  <si>
    <t>Produción                         (litros de viño)</t>
  </si>
  <si>
    <t>Viño calificado*                                          (litros de viño)</t>
  </si>
  <si>
    <t>A Coruña</t>
  </si>
  <si>
    <t>Lugo</t>
  </si>
  <si>
    <t>Ourense</t>
  </si>
  <si>
    <t>Pontevedra</t>
  </si>
  <si>
    <t>Galicia</t>
  </si>
  <si>
    <t>Produtores Subprodutos</t>
  </si>
  <si>
    <t>Destiladores</t>
  </si>
  <si>
    <t xml:space="preserve">Produción
(litros)
</t>
  </si>
  <si>
    <t>Subzona Bergantiños</t>
  </si>
  <si>
    <t>Subzona        Terra Chá - A Mariña</t>
  </si>
  <si>
    <t>Subzona              A Limia</t>
  </si>
  <si>
    <t>Subzona              Lemos</t>
  </si>
  <si>
    <t>Produtores con declaración</t>
  </si>
  <si>
    <t>Parcelas declaradas</t>
  </si>
  <si>
    <t>Envasadores</t>
  </si>
  <si>
    <t>Superficie declarada (Ha)</t>
  </si>
  <si>
    <t>Pataca comercializada (Kg)</t>
  </si>
  <si>
    <t>Produtores activos</t>
  </si>
  <si>
    <t>Cebadoiros activos</t>
  </si>
  <si>
    <t>Industrias cárnicas</t>
  </si>
  <si>
    <t>Canais certificados</t>
  </si>
  <si>
    <t>Explotacións</t>
  </si>
  <si>
    <t>Lacóns comercializados</t>
  </si>
  <si>
    <t>D.O.P. Queixo</t>
  </si>
  <si>
    <t>D.O.</t>
  </si>
  <si>
    <t>D.O.P. San Simón</t>
  </si>
  <si>
    <t>Tetilla</t>
  </si>
  <si>
    <t>Arzúa - Ulloa</t>
  </si>
  <si>
    <t>da Costa</t>
  </si>
  <si>
    <t>do Cebreiro</t>
  </si>
  <si>
    <t>Gandeiros</t>
  </si>
  <si>
    <t>Queixerías</t>
  </si>
  <si>
    <t>Apicultores</t>
  </si>
  <si>
    <t>Colmeas</t>
  </si>
  <si>
    <t>Total</t>
  </si>
  <si>
    <t>Certificado</t>
  </si>
  <si>
    <t>Produción (Kg)</t>
  </si>
  <si>
    <t>GALICIA</t>
  </si>
  <si>
    <t>Elaboradores</t>
  </si>
  <si>
    <t>Importadores</t>
  </si>
  <si>
    <t>Outros (comercializadores)</t>
  </si>
  <si>
    <t>TOTAL OPERADORES</t>
  </si>
  <si>
    <t>Superficie calificada (Ha)</t>
  </si>
  <si>
    <t>Superficie calificada en conversión (Ha)</t>
  </si>
  <si>
    <t>Sup. calificada en 1º ano de prácticas  (Ha)</t>
  </si>
  <si>
    <t>SUPERFICIE TOTAL INSCRITA (Ha)</t>
  </si>
  <si>
    <t>Fornos inscritos</t>
  </si>
  <si>
    <t>Produción (kg)</t>
  </si>
  <si>
    <t>Indicación Xeográfica Protexida Lacón Gallego (I.X.P)</t>
  </si>
  <si>
    <t>Indicación Xeográfica Protexida Pataca de Galicia (I.X.P)</t>
  </si>
  <si>
    <t>Almacenistas/envasadores</t>
  </si>
  <si>
    <t>Superficie sementada (Ha)</t>
  </si>
  <si>
    <t>Produción comercializada (kg)</t>
  </si>
  <si>
    <t>Superficie (Ha)</t>
  </si>
  <si>
    <t>Nº de produtores</t>
  </si>
  <si>
    <t>Nº almacenistas/envasadores</t>
  </si>
  <si>
    <t>Ao aire libre</t>
  </si>
  <si>
    <t>Baixo cuberta</t>
  </si>
  <si>
    <t>Comercialización (Kg)</t>
  </si>
  <si>
    <t>Elaboradores e envasadores</t>
  </si>
  <si>
    <t>Augardente de Galicia/Orujo de Galicia</t>
  </si>
  <si>
    <t>Augardente de Herbas de Galicia</t>
  </si>
  <si>
    <t>Licor Café de Galicia</t>
  </si>
  <si>
    <t>Licor de Herbas de Galicia</t>
  </si>
  <si>
    <t>Comercializasores en fresco</t>
  </si>
  <si>
    <t>Industrias de procesamento</t>
  </si>
  <si>
    <t xml:space="preserve">Comercialización </t>
  </si>
  <si>
    <t>fresco (Kg)</t>
  </si>
  <si>
    <t>conxelado (Kg)</t>
  </si>
  <si>
    <t>conserva (Kg)</t>
  </si>
  <si>
    <t>Fresco (Kg)</t>
  </si>
  <si>
    <t>Conxelado (Kg)</t>
  </si>
  <si>
    <t>Comercialización</t>
  </si>
  <si>
    <t>Torta forrada (Kg)</t>
  </si>
  <si>
    <t>Torta sen forrar (Kg)</t>
  </si>
  <si>
    <t>Viños da Terra</t>
  </si>
  <si>
    <t>Barbanza e Iria</t>
  </si>
  <si>
    <t>Betanzos</t>
  </si>
  <si>
    <t>Val do Miño-Ourense</t>
  </si>
  <si>
    <t>Augardentes e Licores Tradicionais de Galicia (I.X.P)</t>
  </si>
  <si>
    <t>Denominación de Orixe (D.O.P)</t>
  </si>
  <si>
    <t>Indicación Xeográfica Protexida Mel de Galicia (I.X.P)</t>
  </si>
  <si>
    <t>Denominación de Orixe  (D.O.P)</t>
  </si>
  <si>
    <t>Total produción (Kg)</t>
  </si>
  <si>
    <t>Total produción (l)</t>
  </si>
  <si>
    <t>-</t>
  </si>
  <si>
    <t>Total calificado</t>
  </si>
  <si>
    <t>Ribeiras do Morrazo</t>
  </si>
  <si>
    <t>Viños</t>
  </si>
  <si>
    <t>Aguardentes e licores</t>
  </si>
  <si>
    <t>INDICE</t>
  </si>
  <si>
    <t>IXP Pataca</t>
  </si>
  <si>
    <t>Ternera Gallega</t>
  </si>
  <si>
    <t>Ternera Gallega Suprema</t>
  </si>
  <si>
    <t>Ternera Gallega Anello</t>
  </si>
  <si>
    <t>IXP Ternera Gallega</t>
  </si>
  <si>
    <t>Queixos</t>
  </si>
  <si>
    <t>IXP Mel de Galicia</t>
  </si>
  <si>
    <t>Produción (Uds)</t>
  </si>
  <si>
    <t>DOP Queixo Tetilla</t>
  </si>
  <si>
    <t xml:space="preserve">DOP  Arzúa-Ulloa </t>
  </si>
  <si>
    <t>Arzúa-Ulloa</t>
  </si>
  <si>
    <t>Arzúa-Ulloa de granxa</t>
  </si>
  <si>
    <t>Arzúa-Ulloa Curado</t>
  </si>
  <si>
    <t>Tipo de queixo</t>
  </si>
  <si>
    <t>CR Agricutura Ecolóxica de Galicia</t>
  </si>
  <si>
    <t>IXPr Pan de Cea</t>
  </si>
  <si>
    <t>CR Agricultura Ecolóxica de Galicia</t>
  </si>
  <si>
    <t>IXP Pan de Cea</t>
  </si>
  <si>
    <t>A Mariña Occidental</t>
  </si>
  <si>
    <t>A Mariña Central</t>
  </si>
  <si>
    <t>A Mariña Oriental</t>
  </si>
  <si>
    <t>Totais</t>
  </si>
  <si>
    <t>IXP Grelos de Galicia</t>
  </si>
  <si>
    <t>DOP Pemento de Herbón</t>
  </si>
  <si>
    <t>IXP Pemento do Couto</t>
  </si>
  <si>
    <t>IXP Pemento da Arnoia</t>
  </si>
  <si>
    <t>IX P Pemento de Mougán</t>
  </si>
  <si>
    <t>IXP Pemento de Oímbra</t>
  </si>
  <si>
    <t>IXP Faba de Lourenzá</t>
  </si>
  <si>
    <t>IXP Castaña de Galicia</t>
  </si>
  <si>
    <t>IXP Pemento Arnoia</t>
  </si>
  <si>
    <t>IXP Pemento de Mougán</t>
  </si>
  <si>
    <t>IXP Tarta de Santiago</t>
  </si>
  <si>
    <t>Produción carne protexida (tn)</t>
  </si>
  <si>
    <t>Vaca Galega</t>
  </si>
  <si>
    <t>Boi Galego</t>
  </si>
  <si>
    <t>Vaca galega selección</t>
  </si>
  <si>
    <t>Boi Galego selección</t>
  </si>
  <si>
    <t>IXP Vaca Gallega / Buey Gallego</t>
  </si>
  <si>
    <t>Vaca Gallega / Buey Gallego</t>
  </si>
  <si>
    <t>Viños, aguardentes e licores tradicionais</t>
  </si>
  <si>
    <t>Produtos cárnicos</t>
  </si>
  <si>
    <t>IXP Lacón Gallego</t>
  </si>
  <si>
    <t>Queixos e mel</t>
  </si>
  <si>
    <t>Agricultura ecolóxica</t>
  </si>
  <si>
    <t>Produos de orixe vexetal</t>
  </si>
  <si>
    <t>Panadería e repostería</t>
  </si>
  <si>
    <t>Superficie de agricultura ecolóxica (Ha) por tipo de cultivo</t>
  </si>
  <si>
    <t>Cereais</t>
  </si>
  <si>
    <t>Legumes secas</t>
  </si>
  <si>
    <t>Hortalizas e tubérculos</t>
  </si>
  <si>
    <t>Cítricos</t>
  </si>
  <si>
    <t>Froiteiras</t>
  </si>
  <si>
    <t>Oliveiral</t>
  </si>
  <si>
    <t>Vide</t>
  </si>
  <si>
    <t>Froitos secos</t>
  </si>
  <si>
    <t>Aromáticas e Medicinais</t>
  </si>
  <si>
    <t>Bosque e recolección silvestre</t>
  </si>
  <si>
    <t>Barbecho e abono verde</t>
  </si>
  <si>
    <t>Sementes e viveiros</t>
  </si>
  <si>
    <t xml:space="preserve">Outros </t>
  </si>
  <si>
    <t>TOTAL</t>
  </si>
  <si>
    <t>Número de explotacións gandeiras</t>
  </si>
  <si>
    <t>Vacún</t>
  </si>
  <si>
    <t>Ovino</t>
  </si>
  <si>
    <t>Cabrún</t>
  </si>
  <si>
    <t>Porcino</t>
  </si>
  <si>
    <t>Avicultura</t>
  </si>
  <si>
    <t>Apicultura</t>
  </si>
  <si>
    <t>Outros</t>
  </si>
  <si>
    <t>Carne</t>
  </si>
  <si>
    <t>Leite</t>
  </si>
  <si>
    <t>Ovos</t>
  </si>
  <si>
    <t>Número de cabezas de gando/colmeas</t>
  </si>
  <si>
    <t>Almazara e/ou envasadora de aceite</t>
  </si>
  <si>
    <t>Bodegas e embotelladoras de viños</t>
  </si>
  <si>
    <t>Manipulación e envasado de produtos hortofoitícolas frescos</t>
  </si>
  <si>
    <t>Conservas, semiconservas e zumes vexetais</t>
  </si>
  <si>
    <t>Elaboración de especias, aromáticas e medicinais</t>
  </si>
  <si>
    <t>Panificación e pastas alimenticias</t>
  </si>
  <si>
    <t>Galletas, confitería e pastelería</t>
  </si>
  <si>
    <t>Manipulación e envasado de froitos secos</t>
  </si>
  <si>
    <t>Manipulación e envasado de cereais e legumes</t>
  </si>
  <si>
    <t>Preparados alimenticios</t>
  </si>
  <si>
    <t>Número de industrias relacionadas coa produción animal</t>
  </si>
  <si>
    <t>Matadoiros e salas de despecie</t>
  </si>
  <si>
    <t>Embutidos e salazóns cárnicas</t>
  </si>
  <si>
    <t>Leite, queixos e derivados lácteos</t>
  </si>
  <si>
    <t>Carnes frescas</t>
  </si>
  <si>
    <t>Mel</t>
  </si>
  <si>
    <t>Fábrica de penso</t>
  </si>
  <si>
    <t>Número de industrias relacionadas coa produción vexetal</t>
  </si>
  <si>
    <t>Valor económico estimado €</t>
  </si>
  <si>
    <t>€ / litro</t>
  </si>
  <si>
    <t>€ / Kg</t>
  </si>
  <si>
    <t>Viño. Ano 2019</t>
  </si>
  <si>
    <t>PRODUTOS GALEGOS DE CALIDADE 2019</t>
  </si>
  <si>
    <t>Aguardentes e licores tradicionais de Galicia. Ano 2019</t>
  </si>
  <si>
    <t>Pataca. Ano 2019</t>
  </si>
  <si>
    <t>*</t>
  </si>
  <si>
    <t>* Non se facilitan dato por motivo de segredo estatístico</t>
  </si>
  <si>
    <t>Tenreira galega. Ano 2019</t>
  </si>
  <si>
    <t>Vaca e boi Galego. Ano 2019</t>
  </si>
  <si>
    <t>Produción Kg</t>
  </si>
  <si>
    <t>Lacón. Ano 2019</t>
  </si>
  <si>
    <t>Queixo. Ano 2019</t>
  </si>
  <si>
    <t>Primeiros compradores leite</t>
  </si>
  <si>
    <t>€</t>
  </si>
  <si>
    <t>IXP Vaca Gallega / Boi Galego</t>
  </si>
  <si>
    <t>D.O.P. Queixo Tetilla</t>
  </si>
  <si>
    <t>D.O. Arzúa-Uiloa</t>
  </si>
  <si>
    <t xml:space="preserve">D.O.P. San Símon da Costa </t>
  </si>
  <si>
    <t>D.O.P. Queixo de Cebreiro</t>
  </si>
  <si>
    <t>Produtos de orixe vexetal</t>
  </si>
  <si>
    <t>Total produtos galegos de calidade</t>
  </si>
  <si>
    <t>VALOR ECONÓMICO ESTIMADO DOS PRODUTOS GALEGOS DE CALIDADE 2019</t>
  </si>
  <si>
    <t>Mel. Ano 2019</t>
  </si>
  <si>
    <t>Total cualificado</t>
  </si>
  <si>
    <t>Pan de Cea. Ano 2019</t>
  </si>
  <si>
    <t>€ / kg</t>
  </si>
  <si>
    <t>Faba de Lourenzá. Ano 2019</t>
  </si>
  <si>
    <t>Grelos de Galicia. Ano 2019</t>
  </si>
  <si>
    <t>Castaña de Galicia. Ano 2019</t>
  </si>
  <si>
    <t>Pemento de Herbón. Ano 2019</t>
  </si>
  <si>
    <t>Pemento do Couto. Ano 2019</t>
  </si>
  <si>
    <t>Pemento da Arnoia. Ano 2019</t>
  </si>
  <si>
    <t>Pemento de Mougán. Ano 2019</t>
  </si>
  <si>
    <t>Pemento de Oímbra. Ano 2019</t>
  </si>
  <si>
    <t>Tarta de Santiago. Ano 2019</t>
  </si>
  <si>
    <t>Agricultura ecolóxica. Ano 2019</t>
  </si>
  <si>
    <t>€/litro</t>
  </si>
  <si>
    <t>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</si>
</sst>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43" formatCode="_-* #,##0.00\ _€_-;\-* #,##0.00\ _€_-;_-* &quot;-&quot;??\ _€_-;_-@_-"/>
    <numFmt numFmtId="164" formatCode="#,##0__"/>
    <numFmt numFmtId="165" formatCode="#,##0&quot;   &quot;"/>
    <numFmt numFmtId="166" formatCode="#,##0__&quot;   &quot;"/>
    <numFmt numFmtId="167" formatCode="#,##0&quot;       &quot;"/>
    <numFmt numFmtId="168" formatCode="#,##0&quot;     &quot;"/>
    <numFmt numFmtId="169" formatCode="_-* #,##0\ _€_-;\-* #,##0\ _€_-;_-* &quot;-&quot;??\ _€_-;_-@_-"/>
    <numFmt numFmtId="170" formatCode="#,##0.0&quot;       &quot;"/>
    <numFmt numFmtId="171" formatCode="#,##0.0&quot;   &quot;"/>
    <numFmt numFmtId="172" formatCode="#,##0.00&quot;   &quot;"/>
    <numFmt numFmtId="173" formatCode="#,##0.00&quot;       &quot;"/>
    <numFmt numFmtId="174" formatCode="_-* #,##0.0\ _€_-;\-* #,##0.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C3E226"/>
        <bgColor indexed="4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44"/>
      </patternFill>
    </fill>
    <fill>
      <patternFill patternType="solid">
        <fgColor rgb="FFE2ED93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2" applyNumberFormat="0" applyAlignment="0" applyProtection="0"/>
    <xf numFmtId="0" fontId="9" fillId="12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2" applyNumberFormat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4" fillId="4" borderId="5" applyNumberFormat="0" applyAlignment="0" applyProtection="0"/>
    <xf numFmtId="0" fontId="15" fillId="11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19" fillId="0" borderId="10" applyNumberFormat="0" applyFill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1" applyFont="1"/>
    <xf numFmtId="0" fontId="20" fillId="0" borderId="0" xfId="0" applyFont="1"/>
    <xf numFmtId="0" fontId="2" fillId="0" borderId="0" xfId="1" applyFont="1"/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0" fillId="0" borderId="13" xfId="0" applyNumberFormat="1" applyFont="1" applyBorder="1"/>
    <xf numFmtId="3" fontId="21" fillId="0" borderId="15" xfId="0" applyNumberFormat="1" applyFont="1" applyBorder="1"/>
    <xf numFmtId="3" fontId="20" fillId="0" borderId="16" xfId="0" applyNumberFormat="1" applyFont="1" applyBorder="1"/>
    <xf numFmtId="3" fontId="21" fillId="0" borderId="13" xfId="0" applyNumberFormat="1" applyFont="1" applyBorder="1"/>
    <xf numFmtId="4" fontId="20" fillId="0" borderId="13" xfId="0" applyNumberFormat="1" applyFont="1" applyBorder="1"/>
    <xf numFmtId="4" fontId="21" fillId="0" borderId="13" xfId="0" applyNumberFormat="1" applyFont="1" applyBorder="1"/>
    <xf numFmtId="0" fontId="1" fillId="0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1" fillId="0" borderId="0" xfId="0" applyFont="1"/>
    <xf numFmtId="0" fontId="1" fillId="0" borderId="20" xfId="0" applyFont="1" applyFill="1" applyBorder="1" applyAlignment="1">
      <alignment horizontal="center" vertical="center"/>
    </xf>
    <xf numFmtId="165" fontId="1" fillId="0" borderId="20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20" xfId="0" applyBorder="1"/>
    <xf numFmtId="165" fontId="2" fillId="0" borderId="20" xfId="0" applyNumberFormat="1" applyFont="1" applyBorder="1" applyAlignment="1">
      <alignment vertical="center"/>
    </xf>
    <xf numFmtId="165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67" fontId="1" fillId="0" borderId="20" xfId="0" applyNumberFormat="1" applyFont="1" applyBorder="1" applyAlignment="1">
      <alignment vertical="center"/>
    </xf>
    <xf numFmtId="167" fontId="2" fillId="0" borderId="20" xfId="0" applyNumberFormat="1" applyFont="1" applyBorder="1" applyAlignment="1">
      <alignment vertical="center"/>
    </xf>
    <xf numFmtId="167" fontId="1" fillId="0" borderId="22" xfId="0" applyNumberFormat="1" applyFont="1" applyFill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right" vertical="center"/>
    </xf>
    <xf numFmtId="3" fontId="0" fillId="0" borderId="0" xfId="0" applyNumberFormat="1"/>
    <xf numFmtId="169" fontId="0" fillId="0" borderId="0" xfId="42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9" fontId="0" fillId="0" borderId="0" xfId="42" applyNumberFormat="1" applyFont="1" applyAlignment="1">
      <alignment horizontal="center" vertical="center"/>
    </xf>
    <xf numFmtId="169" fontId="22" fillId="0" borderId="0" xfId="42" applyNumberFormat="1" applyFont="1" applyAlignment="1">
      <alignment horizontal="center" vertical="center"/>
    </xf>
    <xf numFmtId="3" fontId="1" fillId="0" borderId="20" xfId="1" applyNumberFormat="1" applyFont="1" applyBorder="1"/>
    <xf numFmtId="0" fontId="20" fillId="0" borderId="21" xfId="0" applyFont="1" applyFill="1" applyBorder="1"/>
    <xf numFmtId="0" fontId="20" fillId="0" borderId="20" xfId="0" applyFont="1" applyFill="1" applyBorder="1"/>
    <xf numFmtId="0" fontId="20" fillId="0" borderId="20" xfId="0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0" fontId="0" fillId="0" borderId="0" xfId="0" applyBorder="1"/>
    <xf numFmtId="169" fontId="20" fillId="0" borderId="20" xfId="42" applyNumberFormat="1" applyFont="1" applyBorder="1" applyAlignment="1">
      <alignment horizontal="center"/>
    </xf>
    <xf numFmtId="169" fontId="0" fillId="0" borderId="20" xfId="42" applyNumberFormat="1" applyFont="1" applyBorder="1"/>
    <xf numFmtId="43" fontId="20" fillId="0" borderId="20" xfId="42" applyNumberFormat="1" applyFont="1" applyBorder="1" applyAlignment="1">
      <alignment horizontal="center"/>
    </xf>
    <xf numFmtId="43" fontId="0" fillId="0" borderId="20" xfId="42" applyNumberFormat="1" applyFont="1" applyBorder="1"/>
    <xf numFmtId="0" fontId="20" fillId="0" borderId="20" xfId="0" applyFont="1" applyBorder="1"/>
    <xf numFmtId="0" fontId="21" fillId="0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6" fillId="0" borderId="0" xfId="43"/>
    <xf numFmtId="0" fontId="20" fillId="0" borderId="21" xfId="0" applyFont="1" applyBorder="1"/>
    <xf numFmtId="0" fontId="0" fillId="0" borderId="20" xfId="0" applyBorder="1" applyAlignment="1">
      <alignment horizontal="center"/>
    </xf>
    <xf numFmtId="3" fontId="22" fillId="0" borderId="20" xfId="0" applyNumberFormat="1" applyFont="1" applyBorder="1"/>
    <xf numFmtId="3" fontId="0" fillId="0" borderId="20" xfId="0" applyNumberForma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22" fillId="0" borderId="20" xfId="0" applyNumberFormat="1" applyFont="1" applyBorder="1"/>
    <xf numFmtId="4" fontId="21" fillId="0" borderId="20" xfId="0" applyNumberFormat="1" applyFont="1" applyBorder="1" applyAlignment="1">
      <alignment horizontal="center"/>
    </xf>
    <xf numFmtId="167" fontId="1" fillId="0" borderId="23" xfId="0" applyNumberFormat="1" applyFont="1" applyBorder="1" applyAlignment="1">
      <alignment vertical="center"/>
    </xf>
    <xf numFmtId="167" fontId="1" fillId="0" borderId="33" xfId="0" applyNumberFormat="1" applyFont="1" applyBorder="1" applyAlignment="1">
      <alignment vertical="center"/>
    </xf>
    <xf numFmtId="168" fontId="1" fillId="0" borderId="20" xfId="0" applyNumberFormat="1" applyFont="1" applyBorder="1" applyAlignment="1">
      <alignment vertical="center"/>
    </xf>
    <xf numFmtId="168" fontId="2" fillId="0" borderId="20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0" fontId="0" fillId="18" borderId="26" xfId="0" applyFill="1" applyBorder="1" applyAlignment="1">
      <alignment horizontal="center" vertical="center" wrapText="1"/>
    </xf>
    <xf numFmtId="0" fontId="26" fillId="18" borderId="24" xfId="43" applyFill="1" applyBorder="1"/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/>
    <xf numFmtId="0" fontId="0" fillId="0" borderId="0" xfId="0" applyFill="1"/>
    <xf numFmtId="43" fontId="0" fillId="0" borderId="20" xfId="42" applyFont="1" applyBorder="1"/>
    <xf numFmtId="0" fontId="0" fillId="0" borderId="20" xfId="0" applyFont="1" applyBorder="1"/>
    <xf numFmtId="0" fontId="0" fillId="0" borderId="0" xfId="0" applyAlignment="1"/>
    <xf numFmtId="1" fontId="1" fillId="20" borderId="20" xfId="0" applyNumberFormat="1" applyFont="1" applyFill="1" applyBorder="1" applyAlignment="1">
      <alignment vertical="center"/>
    </xf>
    <xf numFmtId="165" fontId="1" fillId="0" borderId="20" xfId="0" applyNumberFormat="1" applyFont="1" applyBorder="1" applyAlignment="1">
      <alignment horizontal="left" vertical="center"/>
    </xf>
    <xf numFmtId="164" fontId="1" fillId="21" borderId="20" xfId="0" applyNumberFormat="1" applyFont="1" applyFill="1" applyBorder="1" applyAlignment="1">
      <alignment horizontal="center" vertical="center" wrapText="1"/>
    </xf>
    <xf numFmtId="1" fontId="1" fillId="22" borderId="20" xfId="0" applyNumberFormat="1" applyFont="1" applyFill="1" applyBorder="1" applyAlignment="1">
      <alignment vertical="center"/>
    </xf>
    <xf numFmtId="165" fontId="1" fillId="22" borderId="20" xfId="0" applyNumberFormat="1" applyFont="1" applyFill="1" applyBorder="1" applyAlignment="1">
      <alignment vertical="center"/>
    </xf>
    <xf numFmtId="169" fontId="0" fillId="22" borderId="20" xfId="42" applyNumberFormat="1" applyFont="1" applyFill="1" applyBorder="1"/>
    <xf numFmtId="43" fontId="0" fillId="22" borderId="20" xfId="42" applyFont="1" applyFill="1" applyBorder="1"/>
    <xf numFmtId="43" fontId="0" fillId="22" borderId="20" xfId="42" applyNumberFormat="1" applyFont="1" applyFill="1" applyBorder="1"/>
    <xf numFmtId="0" fontId="26" fillId="22" borderId="24" xfId="43" applyFill="1" applyBorder="1"/>
    <xf numFmtId="0" fontId="26" fillId="22" borderId="0" xfId="43" applyFill="1"/>
    <xf numFmtId="0" fontId="0" fillId="22" borderId="23" xfId="0" applyFill="1" applyBorder="1" applyAlignment="1">
      <alignment horizontal="center" vertical="center"/>
    </xf>
    <xf numFmtId="171" fontId="1" fillId="0" borderId="20" xfId="0" applyNumberFormat="1" applyFont="1" applyBorder="1" applyAlignment="1">
      <alignment vertical="center"/>
    </xf>
    <xf numFmtId="172" fontId="1" fillId="0" borderId="20" xfId="0" applyNumberFormat="1" applyFont="1" applyBorder="1" applyAlignment="1">
      <alignment vertical="center"/>
    </xf>
    <xf numFmtId="171" fontId="1" fillId="22" borderId="20" xfId="0" applyNumberFormat="1" applyFont="1" applyFill="1" applyBorder="1" applyAlignment="1">
      <alignment vertical="center"/>
    </xf>
    <xf numFmtId="171" fontId="1" fillId="0" borderId="20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right" vertical="center"/>
    </xf>
    <xf numFmtId="164" fontId="1" fillId="21" borderId="20" xfId="0" applyNumberFormat="1" applyFont="1" applyFill="1" applyBorder="1" applyAlignment="1">
      <alignment horizontal="center" vertical="center"/>
    </xf>
    <xf numFmtId="169" fontId="21" fillId="22" borderId="20" xfId="42" applyNumberFormat="1" applyFont="1" applyFill="1" applyBorder="1"/>
    <xf numFmtId="169" fontId="20" fillId="22" borderId="20" xfId="42" applyNumberFormat="1" applyFont="1" applyFill="1" applyBorder="1"/>
    <xf numFmtId="1" fontId="1" fillId="20" borderId="20" xfId="0" applyNumberFormat="1" applyFont="1" applyFill="1" applyBorder="1" applyAlignment="1">
      <alignment horizontal="left" vertical="center"/>
    </xf>
    <xf numFmtId="173" fontId="1" fillId="0" borderId="20" xfId="0" applyNumberFormat="1" applyFont="1" applyBorder="1" applyAlignment="1">
      <alignment horizontal="center" vertical="center"/>
    </xf>
    <xf numFmtId="0" fontId="30" fillId="0" borderId="0" xfId="0" applyFont="1"/>
    <xf numFmtId="169" fontId="20" fillId="20" borderId="23" xfId="42" applyNumberFormat="1" applyFont="1" applyFill="1" applyBorder="1" applyAlignment="1"/>
    <xf numFmtId="167" fontId="2" fillId="22" borderId="20" xfId="0" applyNumberFormat="1" applyFont="1" applyFill="1" applyBorder="1" applyAlignment="1">
      <alignment horizontal="center" vertical="center"/>
    </xf>
    <xf numFmtId="167" fontId="2" fillId="22" borderId="20" xfId="0" applyNumberFormat="1" applyFont="1" applyFill="1" applyBorder="1" applyAlignment="1">
      <alignment vertical="center"/>
    </xf>
    <xf numFmtId="164" fontId="1" fillId="21" borderId="20" xfId="0" applyNumberFormat="1" applyFont="1" applyFill="1" applyBorder="1" applyAlignment="1">
      <alignment horizontal="left" vertical="center" wrapText="1"/>
    </xf>
    <xf numFmtId="167" fontId="2" fillId="22" borderId="0" xfId="0" applyNumberFormat="1" applyFont="1" applyFill="1" applyBorder="1" applyAlignment="1">
      <alignment vertical="center"/>
    </xf>
    <xf numFmtId="167" fontId="22" fillId="22" borderId="0" xfId="0" applyNumberFormat="1" applyFont="1" applyFill="1" applyAlignment="1">
      <alignment horizontal="center" wrapText="1"/>
    </xf>
    <xf numFmtId="169" fontId="22" fillId="22" borderId="0" xfId="42" applyNumberFormat="1" applyFont="1" applyFill="1" applyAlignment="1">
      <alignment wrapText="1"/>
    </xf>
    <xf numFmtId="170" fontId="2" fillId="22" borderId="20" xfId="0" applyNumberFormat="1" applyFont="1" applyFill="1" applyBorder="1" applyAlignment="1">
      <alignment horizontal="center" vertical="center"/>
    </xf>
    <xf numFmtId="0" fontId="20" fillId="22" borderId="20" xfId="42" applyNumberFormat="1" applyFont="1" applyFill="1" applyBorder="1" applyAlignment="1">
      <alignment horizontal="center"/>
    </xf>
    <xf numFmtId="169" fontId="20" fillId="22" borderId="20" xfId="42" applyNumberFormat="1" applyFont="1" applyFill="1" applyBorder="1" applyAlignment="1">
      <alignment horizontal="center"/>
    </xf>
    <xf numFmtId="1" fontId="1" fillId="20" borderId="23" xfId="0" applyNumberFormat="1" applyFont="1" applyFill="1" applyBorder="1" applyAlignment="1">
      <alignment vertical="center"/>
    </xf>
    <xf numFmtId="1" fontId="1" fillId="20" borderId="24" xfId="0" applyNumberFormat="1" applyFont="1" applyFill="1" applyBorder="1" applyAlignment="1">
      <alignment vertical="center"/>
    </xf>
    <xf numFmtId="169" fontId="21" fillId="22" borderId="23" xfId="42" applyNumberFormat="1" applyFont="1" applyFill="1" applyBorder="1" applyAlignment="1"/>
    <xf numFmtId="174" fontId="21" fillId="22" borderId="20" xfId="42" applyNumberFormat="1" applyFont="1" applyFill="1" applyBorder="1"/>
    <xf numFmtId="43" fontId="21" fillId="22" borderId="20" xfId="42" applyNumberFormat="1" applyFont="1" applyFill="1" applyBorder="1"/>
    <xf numFmtId="164" fontId="2" fillId="20" borderId="0" xfId="0" applyNumberFormat="1" applyFont="1" applyFill="1" applyBorder="1" applyAlignment="1">
      <alignment horizontal="left" vertical="center"/>
    </xf>
    <xf numFmtId="164" fontId="1" fillId="21" borderId="28" xfId="0" applyNumberFormat="1" applyFont="1" applyFill="1" applyBorder="1" applyAlignment="1">
      <alignment horizontal="center" vertical="center" wrapText="1"/>
    </xf>
    <xf numFmtId="164" fontId="1" fillId="21" borderId="25" xfId="0" applyNumberFormat="1" applyFont="1" applyFill="1" applyBorder="1" applyAlignment="1">
      <alignment horizontal="center" vertical="center" wrapText="1"/>
    </xf>
    <xf numFmtId="164" fontId="1" fillId="21" borderId="21" xfId="0" applyNumberFormat="1" applyFont="1" applyFill="1" applyBorder="1" applyAlignment="1">
      <alignment horizontal="center" vertical="top" wrapText="1"/>
    </xf>
    <xf numFmtId="164" fontId="1" fillId="21" borderId="2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3" fontId="21" fillId="22" borderId="23" xfId="42" applyNumberFormat="1" applyFont="1" applyFill="1" applyBorder="1" applyAlignment="1"/>
    <xf numFmtId="164" fontId="2" fillId="20" borderId="29" xfId="0" applyNumberFormat="1" applyFont="1" applyFill="1" applyBorder="1" applyAlignment="1">
      <alignment horizontal="left" vertical="center"/>
    </xf>
    <xf numFmtId="43" fontId="0" fillId="0" borderId="0" xfId="0" applyNumberFormat="1"/>
    <xf numFmtId="0" fontId="28" fillId="20" borderId="0" xfId="0" applyFont="1" applyFill="1" applyAlignment="1">
      <alignment horizontal="center" vertical="center" wrapText="1"/>
    </xf>
    <xf numFmtId="43" fontId="27" fillId="20" borderId="0" xfId="0" applyNumberFormat="1" applyFont="1" applyFill="1"/>
    <xf numFmtId="164" fontId="2" fillId="21" borderId="0" xfId="0" applyNumberFormat="1" applyFont="1" applyFill="1" applyBorder="1" applyAlignment="1">
      <alignment horizontal="center" vertical="center" wrapText="1"/>
    </xf>
    <xf numFmtId="43" fontId="22" fillId="22" borderId="0" xfId="42" applyNumberFormat="1" applyFont="1" applyFill="1" applyBorder="1"/>
    <xf numFmtId="169" fontId="1" fillId="22" borderId="23" xfId="42" applyNumberFormat="1" applyFont="1" applyFill="1" applyBorder="1" applyAlignment="1">
      <alignment vertical="center"/>
    </xf>
    <xf numFmtId="169" fontId="2" fillId="22" borderId="0" xfId="42" applyNumberFormat="1" applyFont="1" applyFill="1" applyBorder="1" applyAlignment="1">
      <alignment horizontal="center" vertical="center"/>
    </xf>
    <xf numFmtId="43" fontId="22" fillId="22" borderId="20" xfId="42" applyNumberFormat="1" applyFont="1" applyFill="1" applyBorder="1"/>
    <xf numFmtId="169" fontId="1" fillId="22" borderId="0" xfId="42" applyNumberFormat="1" applyFont="1" applyFill="1" applyBorder="1" applyAlignment="1">
      <alignment vertical="center"/>
    </xf>
    <xf numFmtId="43" fontId="20" fillId="22" borderId="20" xfId="42" applyFont="1" applyFill="1" applyBorder="1" applyAlignment="1"/>
    <xf numFmtId="43" fontId="20" fillId="22" borderId="23" xfId="42" applyFont="1" applyFill="1" applyBorder="1" applyAlignment="1"/>
    <xf numFmtId="43" fontId="20" fillId="22" borderId="20" xfId="42" applyFont="1" applyFill="1" applyBorder="1"/>
    <xf numFmtId="169" fontId="1" fillId="22" borderId="0" xfId="42" applyNumberFormat="1" applyFont="1" applyFill="1" applyBorder="1" applyAlignment="1">
      <alignment horizontal="center" vertical="center"/>
    </xf>
    <xf numFmtId="43" fontId="20" fillId="22" borderId="20" xfId="42" applyNumberFormat="1" applyFont="1" applyFill="1" applyBorder="1" applyAlignment="1">
      <alignment horizontal="center" vertical="center"/>
    </xf>
    <xf numFmtId="164" fontId="2" fillId="21" borderId="20" xfId="0" applyNumberFormat="1" applyFont="1" applyFill="1" applyBorder="1" applyAlignment="1">
      <alignment horizontal="left" vertical="center" wrapText="1"/>
    </xf>
    <xf numFmtId="164" fontId="2" fillId="21" borderId="20" xfId="0" applyNumberFormat="1" applyFont="1" applyFill="1" applyBorder="1" applyAlignment="1">
      <alignment horizontal="center" vertical="center" wrapText="1"/>
    </xf>
    <xf numFmtId="164" fontId="2" fillId="19" borderId="20" xfId="1" applyNumberFormat="1" applyFont="1" applyFill="1" applyBorder="1" applyAlignment="1">
      <alignment horizontal="center" vertical="center"/>
    </xf>
    <xf numFmtId="169" fontId="1" fillId="20" borderId="0" xfId="42" applyNumberFormat="1" applyFont="1" applyFill="1" applyBorder="1" applyAlignment="1"/>
    <xf numFmtId="169" fontId="21" fillId="22" borderId="21" xfId="42" applyNumberFormat="1" applyFont="1" applyFill="1" applyBorder="1" applyAlignment="1"/>
    <xf numFmtId="169" fontId="21" fillId="22" borderId="25" xfId="42" applyNumberFormat="1" applyFont="1" applyFill="1" applyBorder="1" applyAlignment="1"/>
    <xf numFmtId="0" fontId="20" fillId="22" borderId="20" xfId="0" applyFont="1" applyFill="1" applyBorder="1" applyAlignment="1">
      <alignment wrapText="1"/>
    </xf>
    <xf numFmtId="43" fontId="21" fillId="22" borderId="25" xfId="42" applyNumberFormat="1" applyFont="1" applyFill="1" applyBorder="1" applyAlignment="1"/>
    <xf numFmtId="0" fontId="20" fillId="22" borderId="20" xfId="0" applyFont="1" applyFill="1" applyBorder="1" applyAlignment="1">
      <alignment horizontal="center"/>
    </xf>
    <xf numFmtId="0" fontId="20" fillId="22" borderId="20" xfId="0" applyFont="1" applyFill="1" applyBorder="1" applyAlignment="1"/>
    <xf numFmtId="0" fontId="20" fillId="22" borderId="20" xfId="0" applyFont="1" applyFill="1" applyBorder="1"/>
    <xf numFmtId="0" fontId="3" fillId="20" borderId="20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43" fontId="20" fillId="22" borderId="23" xfId="42" applyNumberFormat="1" applyFont="1" applyFill="1" applyBorder="1" applyAlignment="1"/>
    <xf numFmtId="43" fontId="25" fillId="22" borderId="20" xfId="42" applyFont="1" applyFill="1" applyBorder="1"/>
    <xf numFmtId="8" fontId="20" fillId="22" borderId="23" xfId="42" applyNumberFormat="1" applyFont="1" applyFill="1" applyBorder="1" applyAlignment="1"/>
    <xf numFmtId="8" fontId="0" fillId="22" borderId="20" xfId="42" applyNumberFormat="1" applyFont="1" applyFill="1" applyBorder="1"/>
    <xf numFmtId="169" fontId="20" fillId="22" borderId="23" xfId="42" applyNumberFormat="1" applyFont="1" applyFill="1" applyBorder="1" applyAlignment="1">
      <alignment horizontal="center"/>
    </xf>
    <xf numFmtId="43" fontId="0" fillId="22" borderId="20" xfId="42" applyFont="1" applyFill="1" applyBorder="1" applyAlignment="1">
      <alignment horizontal="center"/>
    </xf>
    <xf numFmtId="3" fontId="20" fillId="20" borderId="22" xfId="0" applyNumberFormat="1" applyFont="1" applyFill="1" applyBorder="1" applyAlignment="1">
      <alignment horizontal="center"/>
    </xf>
    <xf numFmtId="4" fontId="20" fillId="20" borderId="20" xfId="0" applyNumberFormat="1" applyFont="1" applyFill="1" applyBorder="1" applyAlignment="1">
      <alignment horizontal="center"/>
    </xf>
    <xf numFmtId="4" fontId="20" fillId="20" borderId="22" xfId="0" applyNumberFormat="1" applyFont="1" applyFill="1" applyBorder="1" applyAlignment="1">
      <alignment horizontal="center"/>
    </xf>
    <xf numFmtId="3" fontId="21" fillId="20" borderId="13" xfId="0" applyNumberFormat="1" applyFont="1" applyFill="1" applyBorder="1"/>
    <xf numFmtId="4" fontId="21" fillId="20" borderId="13" xfId="0" applyNumberFormat="1" applyFont="1" applyFill="1" applyBorder="1"/>
    <xf numFmtId="0" fontId="0" fillId="22" borderId="20" xfId="0" applyFont="1" applyFill="1" applyBorder="1" applyAlignment="1">
      <alignment horizontal="center"/>
    </xf>
    <xf numFmtId="0" fontId="23" fillId="22" borderId="20" xfId="0" applyFont="1" applyFill="1" applyBorder="1" applyAlignment="1">
      <alignment horizontal="center" vertical="center" wrapText="1"/>
    </xf>
    <xf numFmtId="0" fontId="20" fillId="20" borderId="20" xfId="0" applyFont="1" applyFill="1" applyBorder="1"/>
    <xf numFmtId="0" fontId="0" fillId="20" borderId="20" xfId="0" applyFont="1" applyFill="1" applyBorder="1"/>
    <xf numFmtId="164" fontId="3" fillId="20" borderId="20" xfId="0" applyNumberFormat="1" applyFont="1" applyFill="1" applyBorder="1" applyAlignment="1">
      <alignment horizontal="center" vertical="center"/>
    </xf>
    <xf numFmtId="43" fontId="22" fillId="0" borderId="20" xfId="42" applyFont="1" applyBorder="1"/>
    <xf numFmtId="43" fontId="21" fillId="22" borderId="20" xfId="42" applyFont="1" applyFill="1" applyBorder="1"/>
    <xf numFmtId="0" fontId="21" fillId="22" borderId="20" xfId="0" applyFont="1" applyFill="1" applyBorder="1"/>
    <xf numFmtId="0" fontId="21" fillId="0" borderId="20" xfId="0" applyFont="1" applyBorder="1"/>
    <xf numFmtId="0" fontId="22" fillId="22" borderId="20" xfId="0" applyFont="1" applyFill="1" applyBorder="1"/>
    <xf numFmtId="0" fontId="22" fillId="0" borderId="20" xfId="0" applyFont="1" applyBorder="1"/>
    <xf numFmtId="169" fontId="2" fillId="20" borderId="0" xfId="42" applyNumberFormat="1" applyFont="1" applyFill="1" applyBorder="1" applyAlignment="1"/>
    <xf numFmtId="169" fontId="2" fillId="20" borderId="0" xfId="42" applyNumberFormat="1" applyFont="1" applyFill="1" applyBorder="1" applyAlignment="1">
      <alignment horizontal="right"/>
    </xf>
    <xf numFmtId="43" fontId="21" fillId="22" borderId="20" xfId="42" applyNumberFormat="1" applyFont="1" applyFill="1" applyBorder="1" applyAlignment="1">
      <alignment vertical="center"/>
    </xf>
    <xf numFmtId="43" fontId="21" fillId="22" borderId="23" xfId="42" applyNumberFormat="1" applyFont="1" applyFill="1" applyBorder="1" applyAlignment="1">
      <alignment vertical="center"/>
    </xf>
    <xf numFmtId="0" fontId="0" fillId="22" borderId="0" xfId="0" applyFill="1" applyAlignment="1">
      <alignment vertical="center"/>
    </xf>
    <xf numFmtId="0" fontId="0" fillId="22" borderId="0" xfId="0" applyFill="1"/>
    <xf numFmtId="0" fontId="31" fillId="18" borderId="0" xfId="0" applyFont="1" applyFill="1"/>
    <xf numFmtId="0" fontId="20" fillId="22" borderId="0" xfId="0" applyFont="1" applyFill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2" fillId="20" borderId="0" xfId="0" applyFont="1" applyFill="1" applyAlignment="1">
      <alignment horizontal="center"/>
    </xf>
    <xf numFmtId="169" fontId="21" fillId="22" borderId="24" xfId="42" applyNumberFormat="1" applyFont="1" applyFill="1" applyBorder="1"/>
    <xf numFmtId="169" fontId="21" fillId="22" borderId="33" xfId="42" applyNumberFormat="1" applyFont="1" applyFill="1" applyBorder="1" applyAlignment="1"/>
    <xf numFmtId="174" fontId="21" fillId="22" borderId="24" xfId="42" applyNumberFormat="1" applyFont="1" applyFill="1" applyBorder="1"/>
    <xf numFmtId="169" fontId="2" fillId="22" borderId="20" xfId="42" applyNumberFormat="1" applyFont="1" applyFill="1" applyBorder="1"/>
    <xf numFmtId="0" fontId="0" fillId="18" borderId="0" xfId="0" applyFill="1"/>
    <xf numFmtId="0" fontId="29" fillId="20" borderId="0" xfId="0" applyFont="1" applyFill="1" applyAlignment="1">
      <alignment horizontal="center"/>
    </xf>
    <xf numFmtId="0" fontId="0" fillId="22" borderId="23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 wrapText="1"/>
    </xf>
    <xf numFmtId="0" fontId="0" fillId="22" borderId="26" xfId="0" applyFill="1" applyBorder="1" applyAlignment="1">
      <alignment horizontal="center" vertical="center" wrapText="1"/>
    </xf>
    <xf numFmtId="0" fontId="28" fillId="20" borderId="0" xfId="0" applyFont="1" applyFill="1" applyAlignment="1">
      <alignment horizontal="center" vertical="center"/>
    </xf>
    <xf numFmtId="0" fontId="28" fillId="20" borderId="27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 wrapText="1"/>
    </xf>
    <xf numFmtId="0" fontId="27" fillId="20" borderId="0" xfId="0" applyFont="1" applyFill="1" applyAlignment="1">
      <alignment horizontal="left"/>
    </xf>
    <xf numFmtId="0" fontId="28" fillId="20" borderId="0" xfId="0" applyFont="1" applyFill="1" applyAlignment="1">
      <alignment horizontal="center" vertical="center" wrapText="1"/>
    </xf>
    <xf numFmtId="0" fontId="28" fillId="20" borderId="0" xfId="0" applyFont="1" applyFill="1" applyBorder="1" applyAlignment="1">
      <alignment horizontal="center" vertical="center"/>
    </xf>
    <xf numFmtId="164" fontId="3" fillId="19" borderId="23" xfId="0" applyNumberFormat="1" applyFont="1" applyFill="1" applyBorder="1" applyAlignment="1">
      <alignment horizontal="center" vertical="center"/>
    </xf>
    <xf numFmtId="164" fontId="3" fillId="19" borderId="33" xfId="0" applyNumberFormat="1" applyFont="1" applyFill="1" applyBorder="1" applyAlignment="1">
      <alignment horizontal="center" vertical="center"/>
    </xf>
    <xf numFmtId="164" fontId="3" fillId="19" borderId="24" xfId="0" applyNumberFormat="1" applyFont="1" applyFill="1" applyBorder="1" applyAlignment="1">
      <alignment horizontal="center" vertical="center"/>
    </xf>
    <xf numFmtId="1" fontId="1" fillId="20" borderId="23" xfId="0" applyNumberFormat="1" applyFont="1" applyFill="1" applyBorder="1" applyAlignment="1">
      <alignment horizontal="left" vertical="center"/>
    </xf>
    <xf numFmtId="1" fontId="1" fillId="20" borderId="24" xfId="0" applyNumberFormat="1" applyFont="1" applyFill="1" applyBorder="1" applyAlignment="1">
      <alignment horizontal="left" vertical="center"/>
    </xf>
    <xf numFmtId="0" fontId="0" fillId="20" borderId="23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center" vertical="center"/>
    </xf>
    <xf numFmtId="1" fontId="1" fillId="20" borderId="20" xfId="0" applyNumberFormat="1" applyFont="1" applyFill="1" applyBorder="1" applyAlignment="1">
      <alignment horizontal="center" vertical="center"/>
    </xf>
    <xf numFmtId="1" fontId="1" fillId="20" borderId="20" xfId="0" applyNumberFormat="1" applyFont="1" applyFill="1" applyBorder="1" applyAlignment="1">
      <alignment horizontal="center" vertical="center" wrapText="1"/>
    </xf>
    <xf numFmtId="169" fontId="1" fillId="22" borderId="23" xfId="42" applyNumberFormat="1" applyFont="1" applyFill="1" applyBorder="1" applyAlignment="1">
      <alignment horizontal="left" vertical="center"/>
    </xf>
    <xf numFmtId="169" fontId="1" fillId="22" borderId="24" xfId="42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164" fontId="2" fillId="19" borderId="20" xfId="0" applyNumberFormat="1" applyFont="1" applyFill="1" applyBorder="1" applyAlignment="1">
      <alignment horizontal="center" vertical="center"/>
    </xf>
    <xf numFmtId="169" fontId="20" fillId="20" borderId="23" xfId="42" applyNumberFormat="1" applyFont="1" applyFill="1" applyBorder="1" applyAlignment="1">
      <alignment horizontal="left"/>
    </xf>
    <xf numFmtId="169" fontId="20" fillId="20" borderId="24" xfId="42" applyNumberFormat="1" applyFont="1" applyFill="1" applyBorder="1" applyAlignment="1">
      <alignment horizontal="left"/>
    </xf>
    <xf numFmtId="164" fontId="2" fillId="20" borderId="21" xfId="0" applyNumberFormat="1" applyFont="1" applyFill="1" applyBorder="1" applyAlignment="1">
      <alignment horizontal="center" vertical="center"/>
    </xf>
    <xf numFmtId="169" fontId="20" fillId="22" borderId="23" xfId="42" applyNumberFormat="1" applyFont="1" applyFill="1" applyBorder="1" applyAlignment="1">
      <alignment horizontal="center"/>
    </xf>
    <xf numFmtId="169" fontId="20" fillId="22" borderId="33" xfId="42" applyNumberFormat="1" applyFont="1" applyFill="1" applyBorder="1" applyAlignment="1">
      <alignment horizontal="center"/>
    </xf>
    <xf numFmtId="169" fontId="20" fillId="22" borderId="24" xfId="42" applyNumberFormat="1" applyFont="1" applyFill="1" applyBorder="1" applyAlignment="1">
      <alignment horizontal="center"/>
    </xf>
    <xf numFmtId="169" fontId="20" fillId="20" borderId="23" xfId="42" applyNumberFormat="1" applyFont="1" applyFill="1" applyBorder="1" applyAlignment="1">
      <alignment horizontal="center"/>
    </xf>
    <xf numFmtId="169" fontId="20" fillId="20" borderId="24" xfId="42" applyNumberFormat="1" applyFont="1" applyFill="1" applyBorder="1" applyAlignment="1">
      <alignment horizontal="center"/>
    </xf>
    <xf numFmtId="169" fontId="21" fillId="22" borderId="23" xfId="42" applyNumberFormat="1" applyFont="1" applyFill="1" applyBorder="1" applyAlignment="1">
      <alignment horizontal="center"/>
    </xf>
    <xf numFmtId="169" fontId="21" fillId="22" borderId="33" xfId="42" applyNumberFormat="1" applyFont="1" applyFill="1" applyBorder="1" applyAlignment="1">
      <alignment horizontal="center"/>
    </xf>
    <xf numFmtId="169" fontId="21" fillId="22" borderId="24" xfId="42" applyNumberFormat="1" applyFont="1" applyFill="1" applyBorder="1" applyAlignment="1">
      <alignment horizontal="center"/>
    </xf>
    <xf numFmtId="43" fontId="20" fillId="22" borderId="33" xfId="42" applyNumberFormat="1" applyFont="1" applyFill="1" applyBorder="1" applyAlignment="1">
      <alignment horizontal="center"/>
    </xf>
    <xf numFmtId="43" fontId="20" fillId="22" borderId="24" xfId="42" applyNumberFormat="1" applyFont="1" applyFill="1" applyBorder="1" applyAlignment="1">
      <alignment horizontal="center"/>
    </xf>
    <xf numFmtId="43" fontId="21" fillId="22" borderId="33" xfId="42" applyNumberFormat="1" applyFont="1" applyFill="1" applyBorder="1" applyAlignment="1">
      <alignment horizontal="center"/>
    </xf>
    <xf numFmtId="43" fontId="21" fillId="22" borderId="24" xfId="42" applyNumberFormat="1" applyFont="1" applyFill="1" applyBorder="1" applyAlignment="1">
      <alignment horizontal="center"/>
    </xf>
    <xf numFmtId="43" fontId="21" fillId="22" borderId="33" xfId="42" applyNumberFormat="1" applyFont="1" applyFill="1" applyBorder="1" applyAlignment="1">
      <alignment horizontal="right"/>
    </xf>
    <xf numFmtId="43" fontId="21" fillId="22" borderId="24" xfId="42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>
      <alignment horizontal="left" vertical="center"/>
    </xf>
    <xf numFmtId="164" fontId="2" fillId="20" borderId="24" xfId="0" applyNumberFormat="1" applyFont="1" applyFill="1" applyBorder="1" applyAlignment="1">
      <alignment horizontal="left" vertical="center"/>
    </xf>
    <xf numFmtId="164" fontId="2" fillId="20" borderId="26" xfId="0" applyNumberFormat="1" applyFont="1" applyFill="1" applyBorder="1" applyAlignment="1">
      <alignment horizontal="center" vertical="center"/>
    </xf>
    <xf numFmtId="164" fontId="2" fillId="20" borderId="27" xfId="0" applyNumberFormat="1" applyFont="1" applyFill="1" applyBorder="1" applyAlignment="1">
      <alignment horizontal="center" vertical="center"/>
    </xf>
    <xf numFmtId="169" fontId="2" fillId="20" borderId="0" xfId="42" applyNumberFormat="1" applyFont="1" applyFill="1" applyBorder="1" applyAlignment="1">
      <alignment horizontal="left" vertical="center"/>
    </xf>
    <xf numFmtId="169" fontId="2" fillId="20" borderId="29" xfId="42" applyNumberFormat="1" applyFont="1" applyFill="1" applyBorder="1" applyAlignment="1">
      <alignment horizontal="left" vertical="center"/>
    </xf>
    <xf numFmtId="164" fontId="2" fillId="20" borderId="28" xfId="0" applyNumberFormat="1" applyFont="1" applyFill="1" applyBorder="1" applyAlignment="1">
      <alignment horizontal="center" vertical="center"/>
    </xf>
    <xf numFmtId="164" fontId="2" fillId="20" borderId="0" xfId="0" applyNumberFormat="1" applyFont="1" applyFill="1" applyBorder="1" applyAlignment="1">
      <alignment horizontal="center" vertical="center"/>
    </xf>
    <xf numFmtId="164" fontId="2" fillId="20" borderId="0" xfId="0" applyNumberFormat="1" applyFont="1" applyFill="1" applyBorder="1" applyAlignment="1">
      <alignment horizontal="left" vertical="center"/>
    </xf>
    <xf numFmtId="164" fontId="2" fillId="20" borderId="29" xfId="0" applyNumberFormat="1" applyFont="1" applyFill="1" applyBorder="1" applyAlignment="1">
      <alignment horizontal="left" vertical="center"/>
    </xf>
    <xf numFmtId="164" fontId="2" fillId="20" borderId="30" xfId="0" applyNumberFormat="1" applyFont="1" applyFill="1" applyBorder="1" applyAlignment="1">
      <alignment horizontal="left" vertical="center"/>
    </xf>
    <xf numFmtId="164" fontId="2" fillId="20" borderId="31" xfId="0" applyNumberFormat="1" applyFont="1" applyFill="1" applyBorder="1" applyAlignment="1">
      <alignment horizontal="left" vertical="center"/>
    </xf>
    <xf numFmtId="164" fontId="1" fillId="21" borderId="30" xfId="0" applyNumberFormat="1" applyFont="1" applyFill="1" applyBorder="1" applyAlignment="1">
      <alignment horizontal="center" vertical="center" wrapText="1"/>
    </xf>
    <xf numFmtId="164" fontId="1" fillId="21" borderId="3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69" fontId="1" fillId="20" borderId="0" xfId="42" applyNumberFormat="1" applyFont="1" applyFill="1" applyBorder="1" applyAlignment="1">
      <alignment horizontal="left"/>
    </xf>
    <xf numFmtId="169" fontId="1" fillId="20" borderId="29" xfId="42" applyNumberFormat="1" applyFont="1" applyFill="1" applyBorder="1" applyAlignment="1">
      <alignment horizontal="left"/>
    </xf>
    <xf numFmtId="169" fontId="2" fillId="22" borderId="23" xfId="42" applyNumberFormat="1" applyFont="1" applyFill="1" applyBorder="1" applyAlignment="1">
      <alignment horizontal="center"/>
    </xf>
    <xf numFmtId="169" fontId="2" fillId="22" borderId="33" xfId="42" applyNumberFormat="1" applyFont="1" applyFill="1" applyBorder="1" applyAlignment="1">
      <alignment horizontal="center"/>
    </xf>
    <xf numFmtId="169" fontId="2" fillId="22" borderId="24" xfId="42" applyNumberFormat="1" applyFont="1" applyFill="1" applyBorder="1" applyAlignment="1">
      <alignment horizontal="center"/>
    </xf>
    <xf numFmtId="164" fontId="2" fillId="20" borderId="20" xfId="0" applyNumberFormat="1" applyFont="1" applyFill="1" applyBorder="1" applyAlignment="1">
      <alignment horizontal="center" vertical="center"/>
    </xf>
    <xf numFmtId="1" fontId="1" fillId="20" borderId="20" xfId="0" applyNumberFormat="1" applyFont="1" applyFill="1" applyBorder="1" applyAlignment="1">
      <alignment horizontal="left" vertical="center"/>
    </xf>
    <xf numFmtId="164" fontId="3" fillId="20" borderId="21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wrapText="1"/>
    </xf>
    <xf numFmtId="0" fontId="21" fillId="20" borderId="13" xfId="0" applyFont="1" applyFill="1" applyBorder="1" applyAlignment="1">
      <alignment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wrapText="1"/>
    </xf>
    <xf numFmtId="0" fontId="20" fillId="22" borderId="19" xfId="0" applyFont="1" applyFill="1" applyBorder="1" applyAlignment="1">
      <alignment wrapText="1"/>
    </xf>
    <xf numFmtId="0" fontId="20" fillId="22" borderId="18" xfId="0" applyFont="1" applyFill="1" applyBorder="1" applyAlignment="1">
      <alignment wrapText="1"/>
    </xf>
    <xf numFmtId="169" fontId="2" fillId="20" borderId="23" xfId="42" applyNumberFormat="1" applyFont="1" applyFill="1" applyBorder="1" applyAlignment="1">
      <alignment horizontal="center"/>
    </xf>
    <xf numFmtId="169" fontId="2" fillId="20" borderId="33" xfId="42" applyNumberFormat="1" applyFont="1" applyFill="1" applyBorder="1" applyAlignment="1">
      <alignment horizontal="center"/>
    </xf>
    <xf numFmtId="164" fontId="2" fillId="20" borderId="23" xfId="0" applyNumberFormat="1" applyFont="1" applyFill="1" applyBorder="1" applyAlignment="1">
      <alignment horizontal="center" vertical="center"/>
    </xf>
    <xf numFmtId="164" fontId="2" fillId="20" borderId="33" xfId="0" applyNumberFormat="1" applyFont="1" applyFill="1" applyBorder="1" applyAlignment="1">
      <alignment horizontal="center" vertical="center"/>
    </xf>
    <xf numFmtId="164" fontId="2" fillId="20" borderId="24" xfId="0" applyNumberFormat="1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left"/>
    </xf>
    <xf numFmtId="0" fontId="28" fillId="20" borderId="24" xfId="0" applyFont="1" applyFill="1" applyBorder="1" applyAlignment="1">
      <alignment horizontal="left"/>
    </xf>
    <xf numFmtId="0" fontId="1" fillId="22" borderId="20" xfId="1" applyFont="1" applyFill="1" applyBorder="1" applyAlignment="1"/>
    <xf numFmtId="0" fontId="1" fillId="22" borderId="20" xfId="1" applyFont="1" applyFill="1" applyBorder="1" applyAlignment="1">
      <alignment horizontal="left" vertical="center" wrapText="1"/>
    </xf>
    <xf numFmtId="0" fontId="1" fillId="0" borderId="20" xfId="1" applyFont="1" applyFill="1" applyBorder="1" applyAlignment="1">
      <alignment horizontal="center" vertical="center" wrapText="1"/>
    </xf>
    <xf numFmtId="169" fontId="21" fillId="22" borderId="34" xfId="42" applyNumberFormat="1" applyFont="1" applyFill="1" applyBorder="1" applyAlignment="1">
      <alignment horizontal="center"/>
    </xf>
    <xf numFmtId="169" fontId="21" fillId="22" borderId="21" xfId="42" applyNumberFormat="1" applyFont="1" applyFill="1" applyBorder="1" applyAlignment="1">
      <alignment horizontal="center"/>
    </xf>
    <xf numFmtId="0" fontId="28" fillId="20" borderId="33" xfId="0" applyFont="1" applyFill="1" applyBorder="1" applyAlignment="1">
      <alignment horizontal="left"/>
    </xf>
    <xf numFmtId="169" fontId="21" fillId="22" borderId="31" xfId="42" applyNumberFormat="1" applyFont="1" applyFill="1" applyBorder="1" applyAlignment="1">
      <alignment horizontal="center"/>
    </xf>
    <xf numFmtId="169" fontId="21" fillId="22" borderId="25" xfId="42" applyNumberFormat="1" applyFont="1" applyFill="1" applyBorder="1" applyAlignment="1">
      <alignment horizontal="center"/>
    </xf>
    <xf numFmtId="0" fontId="20" fillId="20" borderId="20" xfId="0" applyFont="1" applyFill="1" applyBorder="1" applyAlignment="1"/>
    <xf numFmtId="0" fontId="20" fillId="20" borderId="20" xfId="0" applyFont="1" applyFill="1" applyBorder="1" applyAlignment="1">
      <alignment horizontal="left" vertical="center" wrapText="1"/>
    </xf>
    <xf numFmtId="0" fontId="28" fillId="20" borderId="0" xfId="0" applyFont="1" applyFill="1" applyBorder="1" applyAlignment="1">
      <alignment horizontal="left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wrapText="1"/>
    </xf>
    <xf numFmtId="0" fontId="0" fillId="20" borderId="20" xfId="0" applyFill="1" applyBorder="1" applyAlignment="1"/>
    <xf numFmtId="0" fontId="2" fillId="20" borderId="20" xfId="0" applyFont="1" applyFill="1" applyBorder="1" applyAlignment="1">
      <alignment horizontal="center"/>
    </xf>
    <xf numFmtId="0" fontId="28" fillId="20" borderId="20" xfId="0" applyFont="1" applyFill="1" applyBorder="1" applyAlignment="1">
      <alignment horizontal="center"/>
    </xf>
    <xf numFmtId="0" fontId="20" fillId="20" borderId="20" xfId="0" applyFont="1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2" fillId="20" borderId="21" xfId="0" applyFont="1" applyFill="1" applyBorder="1" applyAlignment="1">
      <alignment horizontal="center"/>
    </xf>
    <xf numFmtId="0" fontId="28" fillId="20" borderId="21" xfId="0" applyFont="1" applyFill="1" applyBorder="1" applyAlignment="1">
      <alignment horizontal="center"/>
    </xf>
    <xf numFmtId="0" fontId="20" fillId="20" borderId="20" xfId="0" applyFont="1" applyFill="1" applyBorder="1" applyAlignment="1">
      <alignment horizontal="left"/>
    </xf>
    <xf numFmtId="0" fontId="20" fillId="20" borderId="32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Coma" xfId="42" builtinId="3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Hiperligazón" xfId="43" builtinId="8"/>
    <cellStyle name="Incorrecto 2" xfId="32" xr:uid="{00000000-0005-0000-0000-00001F000000}"/>
    <cellStyle name="Neutral 2" xfId="33" xr:uid="{00000000-0005-0000-0000-000021000000}"/>
    <cellStyle name="Normal" xfId="0" builtinId="0"/>
    <cellStyle name="Normal 2" xfId="1" xr:uid="{00000000-0005-0000-0000-000023000000}"/>
    <cellStyle name="Notas 2" xfId="34" xr:uid="{00000000-0005-0000-0000-000024000000}"/>
    <cellStyle name="Salida 2" xfId="35" xr:uid="{00000000-0005-0000-0000-000025000000}"/>
    <cellStyle name="Texto de advertencia 2" xfId="36" xr:uid="{00000000-0005-0000-0000-000026000000}"/>
    <cellStyle name="Texto explicativo 2" xfId="37" xr:uid="{00000000-0005-0000-0000-000027000000}"/>
    <cellStyle name="Título 1 1" xfId="38" xr:uid="{00000000-0005-0000-0000-000028000000}"/>
    <cellStyle name="Título 2 2" xfId="39" xr:uid="{00000000-0005-0000-0000-000029000000}"/>
    <cellStyle name="Título 3 2" xfId="40" xr:uid="{00000000-0005-0000-0000-00002A000000}"/>
    <cellStyle name="Total 2" xfId="41" xr:uid="{00000000-0005-0000-0000-00002B000000}"/>
  </cellStyles>
  <dxfs count="0"/>
  <tableStyles count="0" defaultTableStyle="TableStyleMedium2" defaultPivotStyle="PivotStyleLight16"/>
  <colors>
    <mruColors>
      <color rgb="FFE2ED93"/>
      <color rgb="FFC3E226"/>
      <color rgb="FFC49100"/>
      <color rgb="FFF8CD00"/>
      <color rgb="FFFFEC8B"/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V.E.Estimado!$A$2</c:f>
              <c:strCache>
                <c:ptCount val="1"/>
                <c:pt idx="0">
                  <c:v>VALOR ECONÓMICO ESTIMADO DOS PRODUTOS GALEGOS DE CALIDADE 2019</c:v>
                </c:pt>
              </c:strCache>
            </c:strRef>
          </c:tx>
          <c:spPr>
            <a:solidFill>
              <a:srgbClr val="E2ED93"/>
            </a:solidFill>
          </c:spPr>
          <c:explosion val="24"/>
          <c:dPt>
            <c:idx val="0"/>
            <c:bubble3D val="0"/>
            <c:explosion val="31"/>
            <c:extLst>
              <c:ext xmlns:c16="http://schemas.microsoft.com/office/drawing/2014/chart" uri="{C3380CC4-5D6E-409C-BE32-E72D297353CC}">
                <c16:uniqueId val="{00000001-6A5D-4F13-90E4-EF672B9ACACF}"/>
              </c:ext>
            </c:extLst>
          </c:dPt>
          <c:dLbls>
            <c:dLbl>
              <c:idx val="0"/>
              <c:layout>
                <c:manualLayout>
                  <c:x val="0.15209877923192969"/>
                  <c:y val="2.56845872038577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D-4F13-90E4-EF672B9ACACF}"/>
                </c:ext>
              </c:extLst>
            </c:dLbl>
            <c:dLbl>
              <c:idx val="1"/>
              <c:layout>
                <c:manualLayout>
                  <c:x val="3.6213995055221354E-2"/>
                  <c:y val="0.125509367083603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D-4F13-90E4-EF672B9ACACF}"/>
                </c:ext>
              </c:extLst>
            </c:dLbl>
            <c:dLbl>
              <c:idx val="2"/>
              <c:layout>
                <c:manualLayout>
                  <c:x val="-0.15753087849021288"/>
                  <c:y val="4.94409763308139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D-4F13-90E4-EF672B9ACACF}"/>
                </c:ext>
              </c:extLst>
            </c:dLbl>
            <c:dLbl>
              <c:idx val="3"/>
              <c:layout>
                <c:manualLayout>
                  <c:x val="-0.13218108195155792"/>
                  <c:y val="-4.944097633081385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D-4F13-90E4-EF672B9ACACF}"/>
                </c:ext>
              </c:extLst>
            </c:dLbl>
            <c:dLbl>
              <c:idx val="4"/>
              <c:layout>
                <c:manualLayout>
                  <c:x val="-0.12674898269327473"/>
                  <c:y val="-7.6710983818980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5D-4F13-90E4-EF672B9ACACF}"/>
                </c:ext>
              </c:extLst>
            </c:dLbl>
            <c:dLbl>
              <c:idx val="5"/>
              <c:layout>
                <c:manualLayout>
                  <c:x val="-9.2345687390814446E-2"/>
                  <c:y val="-0.118093275657384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5D-4F13-90E4-EF672B9ACACF}"/>
                </c:ext>
              </c:extLst>
            </c:dLbl>
            <c:dLbl>
              <c:idx val="6"/>
              <c:layout>
                <c:manualLayout>
                  <c:x val="9.9588486401858786E-2"/>
                  <c:y val="-8.12009641379683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5D-4F13-90E4-EF672B9ACACF}"/>
                </c:ext>
              </c:extLst>
            </c:dLbl>
            <c:numFmt formatCode="#,##0.00\ &quot;€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(V.E.Estimado!$A$5,V.E.Estimado!$A$16,V.E.Estimado!$A$22,V.E.Estimado!$A$27,V.E.Estimado!$A$34,V.E.Estimado!$A$36,V.E.Estimado!$A$47)</c:f>
              <c:strCache>
                <c:ptCount val="7"/>
                <c:pt idx="0">
                  <c:v>Viños</c:v>
                </c:pt>
                <c:pt idx="1">
                  <c:v>Augardentes e Licores Tradicionais de Galicia (I.X.P)</c:v>
                </c:pt>
                <c:pt idx="2">
                  <c:v>Produtos cárnicos</c:v>
                </c:pt>
                <c:pt idx="3">
                  <c:v>Queixos e mel</c:v>
                </c:pt>
                <c:pt idx="4">
                  <c:v>Agricultura ecolóxica</c:v>
                </c:pt>
                <c:pt idx="5">
                  <c:v>Produtos de orixe vexetal</c:v>
                </c:pt>
                <c:pt idx="6">
                  <c:v>Panadería e repostería</c:v>
                </c:pt>
              </c:strCache>
            </c:strRef>
          </c:cat>
          <c:val>
            <c:numRef>
              <c:f>(V.E.Estimado!$C$14,V.E.Estimado!$C$20,V.E.Estimado!$C$25,V.E.Estimado!$C$32,V.E.Estimado!$C$34,V.E.Estimado!$C$45,V.E.Estimado!$C$49)</c:f>
              <c:numCache>
                <c:formatCode>_(* #,##0.00_);_(* \(#,##0.00\);_(* "-"??_);_(@_)</c:formatCode>
                <c:ptCount val="7"/>
                <c:pt idx="0">
                  <c:v>231523523</c:v>
                </c:pt>
                <c:pt idx="1">
                  <c:v>4623108</c:v>
                </c:pt>
                <c:pt idx="2">
                  <c:v>123842819.59999999</c:v>
                </c:pt>
                <c:pt idx="3">
                  <c:v>38669930.830000006</c:v>
                </c:pt>
                <c:pt idx="4">
                  <c:v>92785178</c:v>
                </c:pt>
                <c:pt idx="5">
                  <c:v>5860445.2500000009</c:v>
                </c:pt>
                <c:pt idx="6">
                  <c:v>1821845.7999999998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5D-4F13-90E4-EF672B9AC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ln>
          <a:noFill/>
        </a:ln>
      </c:spPr>
    </c:plotArea>
    <c:plotVisOnly val="1"/>
    <c:dispBlanksAs val="gap"/>
    <c:showDLblsOverMax val="0"/>
  </c:chart>
  <c:spPr>
    <a:ln w="635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645969</xdr:colOff>
      <xdr:row>2</xdr:row>
      <xdr:rowOff>154132</xdr:rowOff>
    </xdr:from>
    <xdr:to>
      <xdr:col>15</xdr:col>
      <xdr:colOff>39832</xdr:colOff>
      <xdr:row>26</xdr:row>
      <xdr:rowOff>157596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AB87026-694F-4DCE-87C1-49047E688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zoomScale="55" zoomScaleNormal="55" workbookViewId="0">
      <selection activeCell="C27" sqref="C27"/>
    </sheetView>
  </sheetViews>
  <sheetFormatPr defaultColWidth="11.42578125" defaultRowHeight="15" x14ac:dyDescent="0.25"/>
  <cols>
    <col min="1" max="1" width="43.85546875" customWidth="1"/>
    <col min="2" max="2" width="37.85546875" customWidth="1"/>
  </cols>
  <sheetData>
    <row r="1" spans="1:4" ht="18.75" x14ac:dyDescent="0.3">
      <c r="A1" s="195" t="s">
        <v>206</v>
      </c>
      <c r="B1" s="195"/>
    </row>
    <row r="2" spans="1:4" ht="18.75" x14ac:dyDescent="0.3">
      <c r="A2" s="77"/>
      <c r="B2" s="77"/>
    </row>
    <row r="3" spans="1:4" x14ac:dyDescent="0.25">
      <c r="B3" s="202" t="s">
        <v>109</v>
      </c>
    </row>
    <row r="4" spans="1:4" x14ac:dyDescent="0.25">
      <c r="B4" s="203"/>
    </row>
    <row r="5" spans="1:4" ht="15" customHeight="1" x14ac:dyDescent="0.25">
      <c r="A5" s="200" t="s">
        <v>150</v>
      </c>
      <c r="B5" s="94" t="s">
        <v>107</v>
      </c>
    </row>
    <row r="6" spans="1:4" x14ac:dyDescent="0.25">
      <c r="A6" s="201"/>
      <c r="B6" s="94" t="s">
        <v>108</v>
      </c>
    </row>
    <row r="7" spans="1:4" ht="6.75" customHeight="1" x14ac:dyDescent="0.25">
      <c r="A7" s="78"/>
      <c r="B7" s="79"/>
    </row>
    <row r="8" spans="1:4" x14ac:dyDescent="0.25">
      <c r="A8" s="197" t="s">
        <v>151</v>
      </c>
      <c r="B8" s="94" t="s">
        <v>114</v>
      </c>
    </row>
    <row r="9" spans="1:4" x14ac:dyDescent="0.25">
      <c r="A9" s="198"/>
      <c r="B9" s="94" t="s">
        <v>152</v>
      </c>
    </row>
    <row r="10" spans="1:4" x14ac:dyDescent="0.25">
      <c r="A10" s="199"/>
      <c r="B10" s="95" t="s">
        <v>149</v>
      </c>
    </row>
    <row r="11" spans="1:4" ht="5.25" customHeight="1" x14ac:dyDescent="0.25">
      <c r="A11" s="80"/>
      <c r="B11" s="79"/>
    </row>
    <row r="12" spans="1:4" x14ac:dyDescent="0.25">
      <c r="A12" s="196" t="s">
        <v>153</v>
      </c>
      <c r="B12" s="94" t="s">
        <v>115</v>
      </c>
      <c r="D12" s="82"/>
    </row>
    <row r="13" spans="1:4" x14ac:dyDescent="0.25">
      <c r="A13" s="196"/>
      <c r="B13" s="94" t="s">
        <v>116</v>
      </c>
    </row>
    <row r="14" spans="1:4" ht="5.25" customHeight="1" x14ac:dyDescent="0.25">
      <c r="A14" s="80"/>
      <c r="B14" s="79"/>
    </row>
    <row r="15" spans="1:4" x14ac:dyDescent="0.25">
      <c r="A15" s="96" t="s">
        <v>154</v>
      </c>
      <c r="B15" s="94" t="s">
        <v>126</v>
      </c>
    </row>
    <row r="16" spans="1:4" ht="7.5" customHeight="1" x14ac:dyDescent="0.25">
      <c r="A16" s="80"/>
      <c r="B16" s="81"/>
    </row>
    <row r="17" spans="1:2" x14ac:dyDescent="0.25">
      <c r="A17" s="196" t="s">
        <v>155</v>
      </c>
      <c r="B17" s="94" t="s">
        <v>110</v>
      </c>
    </row>
    <row r="18" spans="1:2" x14ac:dyDescent="0.25">
      <c r="A18" s="196"/>
      <c r="B18" s="94" t="s">
        <v>138</v>
      </c>
    </row>
    <row r="19" spans="1:2" x14ac:dyDescent="0.25">
      <c r="A19" s="196"/>
      <c r="B19" s="94" t="s">
        <v>132</v>
      </c>
    </row>
    <row r="20" spans="1:2" x14ac:dyDescent="0.25">
      <c r="A20" s="196"/>
      <c r="B20" s="94" t="s">
        <v>139</v>
      </c>
    </row>
    <row r="21" spans="1:2" x14ac:dyDescent="0.25">
      <c r="A21" s="196"/>
      <c r="B21" s="94" t="s">
        <v>133</v>
      </c>
    </row>
    <row r="22" spans="1:2" x14ac:dyDescent="0.25">
      <c r="A22" s="196"/>
      <c r="B22" s="94" t="s">
        <v>134</v>
      </c>
    </row>
    <row r="23" spans="1:2" x14ac:dyDescent="0.25">
      <c r="A23" s="196"/>
      <c r="B23" s="94" t="s">
        <v>140</v>
      </c>
    </row>
    <row r="24" spans="1:2" x14ac:dyDescent="0.25">
      <c r="A24" s="196"/>
      <c r="B24" s="94" t="s">
        <v>141</v>
      </c>
    </row>
    <row r="25" spans="1:2" x14ac:dyDescent="0.25">
      <c r="A25" s="196"/>
      <c r="B25" s="94" t="s">
        <v>137</v>
      </c>
    </row>
    <row r="26" spans="1:2" ht="6.75" customHeight="1" x14ac:dyDescent="0.25">
      <c r="A26" s="80"/>
      <c r="B26" s="79"/>
    </row>
    <row r="27" spans="1:2" x14ac:dyDescent="0.25">
      <c r="A27" s="196" t="s">
        <v>156</v>
      </c>
      <c r="B27" s="94" t="s">
        <v>142</v>
      </c>
    </row>
    <row r="28" spans="1:2" x14ac:dyDescent="0.25">
      <c r="A28" s="196"/>
      <c r="B28" s="94" t="s">
        <v>127</v>
      </c>
    </row>
  </sheetData>
  <mergeCells count="7">
    <mergeCell ref="A1:B1"/>
    <mergeCell ref="A27:A28"/>
    <mergeCell ref="A8:A10"/>
    <mergeCell ref="A5:A6"/>
    <mergeCell ref="A12:A13"/>
    <mergeCell ref="A17:A25"/>
    <mergeCell ref="B3:B4"/>
  </mergeCells>
  <hyperlinks>
    <hyperlink ref="B5" location="Viños!A1" display="Viños" xr:uid="{00000000-0004-0000-0000-000000000000}"/>
    <hyperlink ref="B6" location="'Augardentes e licores'!A1" display="Aguardentes e licores" xr:uid="{00000000-0004-0000-0000-000001000000}"/>
    <hyperlink ref="B17" location="Pataca!A1" display="IXP Pataca" xr:uid="{00000000-0004-0000-0000-000002000000}"/>
    <hyperlink ref="B8" location="Tenreira!A1" display="IXP Ternera Gallega" xr:uid="{00000000-0004-0000-0000-000003000000}"/>
    <hyperlink ref="B9" location="Lacón!A1" display="IXP Lcón Gallego" xr:uid="{00000000-0004-0000-0000-000004000000}"/>
    <hyperlink ref="B12" location="Queixos!A1" display="Queixos" xr:uid="{00000000-0004-0000-0000-000005000000}"/>
    <hyperlink ref="B13" location="Mel!A1" display="IXP Mel de Galicia" xr:uid="{00000000-0004-0000-0000-000006000000}"/>
    <hyperlink ref="B15" location="'Agricultura ecolóxica'!A1" display="CR Agricultura Ecolóxica de Galicia" xr:uid="{00000000-0004-0000-0000-000007000000}"/>
    <hyperlink ref="B28" location="Pan!A1" display="IXP Pan de Cea" xr:uid="{00000000-0004-0000-0000-000008000000}"/>
    <hyperlink ref="B18" location="'Faba de Lourenzá'!A1" display="IXP Faba de Lourenzá" xr:uid="{00000000-0004-0000-0000-000009000000}"/>
    <hyperlink ref="B19" location="'Grelos de Galicia'!A1" display="IXP Grelos de Galicia" xr:uid="{00000000-0004-0000-0000-00000A000000}"/>
    <hyperlink ref="B20" location="'Castaña de Galicia'!A1" display="IXP Castaña de Galicia" xr:uid="{00000000-0004-0000-0000-00000B000000}"/>
    <hyperlink ref="B21" location="'Pemento de Herbón'!A1" display="DOP Pemento de Herbón" xr:uid="{00000000-0004-0000-0000-00000C000000}"/>
    <hyperlink ref="B22" location="'Pemento do Couto'!A1" display="IXP Pemento do Couto" xr:uid="{00000000-0004-0000-0000-00000D000000}"/>
    <hyperlink ref="B23" location="'Pemento da Arnoia'!A1" display="IXP Pemento Arnoia" xr:uid="{00000000-0004-0000-0000-00000E000000}"/>
    <hyperlink ref="B24" location="'Pemento Mougán'!A1" display="IXP Pemento de Mougán" xr:uid="{00000000-0004-0000-0000-00000F000000}"/>
    <hyperlink ref="B25" location="'Pemento de Oímbra'!A1" display="IXP Pemento de Oímbra" xr:uid="{00000000-0004-0000-0000-000010000000}"/>
    <hyperlink ref="B27" location="'Tarta de Santiago'!A1" display="IXP Tarta de Santiago" xr:uid="{00000000-0004-0000-0000-000011000000}"/>
    <hyperlink ref="B10" location="'Vaca e Boi'!A1" display="Vaca Gallega / Buey Gallego" xr:uid="{00000000-0004-0000-0000-000012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showGridLines="0" zoomScale="70" zoomScaleNormal="70" workbookViewId="0">
      <selection activeCell="F15" sqref="F15"/>
    </sheetView>
  </sheetViews>
  <sheetFormatPr defaultColWidth="11.42578125" defaultRowHeight="12.75" x14ac:dyDescent="0.2"/>
  <cols>
    <col min="1" max="1" width="17.5703125" style="7" customWidth="1"/>
    <col min="2" max="2" width="15.5703125" style="7" customWidth="1"/>
    <col min="3" max="6" width="11.42578125" style="7"/>
    <col min="7" max="7" width="13.85546875" style="7" customWidth="1"/>
    <col min="8" max="16384" width="11.42578125" style="7"/>
  </cols>
  <sheetData>
    <row r="1" spans="1:8" ht="15" x14ac:dyDescent="0.25">
      <c r="A1" s="5" t="s">
        <v>226</v>
      </c>
      <c r="B1" s="1"/>
      <c r="C1" s="1"/>
      <c r="D1" s="1"/>
      <c r="E1" s="1"/>
      <c r="F1" s="1"/>
      <c r="G1" s="1"/>
      <c r="H1" s="59" t="s">
        <v>109</v>
      </c>
    </row>
    <row r="2" spans="1:8" x14ac:dyDescent="0.2">
      <c r="A2" s="1"/>
      <c r="B2" s="1"/>
      <c r="C2" s="1"/>
      <c r="D2" s="1"/>
      <c r="E2" s="1"/>
      <c r="F2" s="1"/>
      <c r="G2" s="1"/>
    </row>
    <row r="3" spans="1:8" x14ac:dyDescent="0.2">
      <c r="A3" s="25"/>
      <c r="B3" s="25"/>
      <c r="C3" s="262" t="s">
        <v>100</v>
      </c>
      <c r="D3" s="262"/>
      <c r="E3" s="262"/>
      <c r="F3" s="262"/>
      <c r="G3" s="262"/>
    </row>
    <row r="4" spans="1:8" x14ac:dyDescent="0.2">
      <c r="A4" s="25"/>
      <c r="B4" s="25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23</v>
      </c>
    </row>
    <row r="5" spans="1:8" ht="15" customHeight="1" x14ac:dyDescent="0.2">
      <c r="A5" s="211" t="s">
        <v>51</v>
      </c>
      <c r="B5" s="212"/>
      <c r="C5" s="70">
        <v>63</v>
      </c>
      <c r="D5" s="70">
        <v>88</v>
      </c>
      <c r="E5" s="70">
        <v>118</v>
      </c>
      <c r="F5" s="70">
        <v>31</v>
      </c>
      <c r="G5" s="71">
        <f>SUM(C5:F5)</f>
        <v>300</v>
      </c>
    </row>
    <row r="6" spans="1:8" ht="15" customHeight="1" x14ac:dyDescent="0.2">
      <c r="A6" s="263" t="s">
        <v>52</v>
      </c>
      <c r="B6" s="263"/>
      <c r="C6" s="70">
        <v>5176</v>
      </c>
      <c r="D6" s="70">
        <v>19080</v>
      </c>
      <c r="E6" s="70">
        <v>20709</v>
      </c>
      <c r="F6" s="70">
        <v>4274</v>
      </c>
      <c r="G6" s="71">
        <f>SUM(C6:F6)</f>
        <v>49239</v>
      </c>
    </row>
    <row r="7" spans="1:8" ht="15" customHeight="1" x14ac:dyDescent="0.2">
      <c r="A7" s="263" t="s">
        <v>33</v>
      </c>
      <c r="B7" s="263"/>
      <c r="C7" s="70">
        <v>9</v>
      </c>
      <c r="D7" s="70">
        <v>7</v>
      </c>
      <c r="E7" s="70">
        <v>10</v>
      </c>
      <c r="F7" s="70">
        <v>8</v>
      </c>
      <c r="G7" s="71">
        <f>SUM(C7:F7)</f>
        <v>34</v>
      </c>
    </row>
    <row r="8" spans="1:8" x14ac:dyDescent="0.2">
      <c r="A8" s="263" t="s">
        <v>55</v>
      </c>
      <c r="B8" s="111" t="s">
        <v>227</v>
      </c>
      <c r="C8" s="70">
        <v>346492.89</v>
      </c>
      <c r="D8" s="70">
        <v>66686.2</v>
      </c>
      <c r="E8" s="70">
        <v>224369.5</v>
      </c>
      <c r="F8" s="70">
        <v>21393</v>
      </c>
      <c r="G8" s="71">
        <f>SUM(C8:F8)</f>
        <v>658941.59000000008</v>
      </c>
    </row>
    <row r="9" spans="1:8" x14ac:dyDescent="0.2">
      <c r="A9" s="263"/>
      <c r="B9" s="111" t="s">
        <v>54</v>
      </c>
      <c r="C9" s="70">
        <v>279480.44</v>
      </c>
      <c r="D9" s="70">
        <v>3519</v>
      </c>
      <c r="E9" s="70">
        <v>52897</v>
      </c>
      <c r="F9" s="70">
        <v>16021.5</v>
      </c>
      <c r="G9" s="71">
        <f>SUM(C9:F9)</f>
        <v>351917.94</v>
      </c>
    </row>
    <row r="11" spans="1:8" x14ac:dyDescent="0.2">
      <c r="A11" s="257" t="s">
        <v>202</v>
      </c>
      <c r="B11" s="258"/>
      <c r="C11" s="259"/>
      <c r="D11" s="260"/>
      <c r="E11" s="260"/>
      <c r="F11" s="261"/>
      <c r="G11" s="193">
        <v>2463425.58</v>
      </c>
    </row>
    <row r="12" spans="1:8" x14ac:dyDescent="0.2">
      <c r="A12" s="228" t="s">
        <v>204</v>
      </c>
      <c r="B12" s="229"/>
      <c r="C12" s="225"/>
      <c r="D12" s="226"/>
      <c r="E12" s="226"/>
      <c r="F12" s="227"/>
      <c r="G12" s="103">
        <f>G11/G9</f>
        <v>7</v>
      </c>
    </row>
  </sheetData>
  <mergeCells count="9">
    <mergeCell ref="A12:B12"/>
    <mergeCell ref="C12:F12"/>
    <mergeCell ref="A11:B11"/>
    <mergeCell ref="C11:F11"/>
    <mergeCell ref="C3:G3"/>
    <mergeCell ref="A8:A9"/>
    <mergeCell ref="A6:B6"/>
    <mergeCell ref="A7:B7"/>
    <mergeCell ref="A5:B5"/>
  </mergeCells>
  <hyperlinks>
    <hyperlink ref="H1" location="Indice!A1" display="INDICE" xr:uid="{00000000-0004-0000-0800-000000000000}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2"/>
  <sheetViews>
    <sheetView showGridLines="0" topLeftCell="A31" zoomScale="55" zoomScaleNormal="55" workbookViewId="0">
      <selection activeCell="N26" sqref="N26"/>
    </sheetView>
  </sheetViews>
  <sheetFormatPr defaultColWidth="11.42578125" defaultRowHeight="15" x14ac:dyDescent="0.25"/>
  <cols>
    <col min="2" max="2" width="14.28515625" customWidth="1"/>
    <col min="3" max="3" width="14.140625" customWidth="1"/>
    <col min="4" max="4" width="14" customWidth="1"/>
    <col min="5" max="5" width="11.5703125" bestFit="1" customWidth="1"/>
    <col min="6" max="6" width="13.140625" bestFit="1" customWidth="1"/>
    <col min="7" max="7" width="12.85546875" bestFit="1" customWidth="1"/>
    <col min="8" max="8" width="13.5703125" customWidth="1"/>
    <col min="9" max="9" width="15.42578125" bestFit="1" customWidth="1"/>
    <col min="10" max="10" width="12.42578125" customWidth="1"/>
    <col min="11" max="12" width="11.5703125" customWidth="1"/>
    <col min="13" max="13" width="16" customWidth="1"/>
    <col min="14" max="14" width="16.7109375" bestFit="1" customWidth="1"/>
    <col min="15" max="15" width="17.140625" customWidth="1"/>
    <col min="16" max="17" width="11.42578125" customWidth="1"/>
  </cols>
  <sheetData>
    <row r="1" spans="1:9" x14ac:dyDescent="0.25">
      <c r="A1" s="5" t="s">
        <v>239</v>
      </c>
      <c r="B1" s="1"/>
      <c r="C1" s="1"/>
      <c r="D1" s="1"/>
      <c r="E1" s="1"/>
      <c r="F1" s="1"/>
      <c r="G1" s="1"/>
      <c r="H1" s="1"/>
      <c r="I1" s="59" t="s">
        <v>109</v>
      </c>
    </row>
    <row r="2" spans="1:9" x14ac:dyDescent="0.25">
      <c r="A2" s="5"/>
      <c r="B2" s="1"/>
      <c r="C2" s="1"/>
      <c r="D2" s="1"/>
      <c r="E2" s="1"/>
      <c r="F2" s="1"/>
      <c r="G2" s="1"/>
      <c r="H2" s="1"/>
      <c r="I2" s="59"/>
    </row>
    <row r="3" spans="1:9" x14ac:dyDescent="0.25">
      <c r="A3" s="1"/>
      <c r="B3" s="1"/>
      <c r="C3" s="1"/>
      <c r="D3" s="264" t="s">
        <v>124</v>
      </c>
      <c r="E3" s="264"/>
      <c r="F3" s="264"/>
      <c r="G3" s="264"/>
      <c r="H3" s="264"/>
    </row>
    <row r="4" spans="1:9" x14ac:dyDescent="0.25">
      <c r="A4" s="269"/>
      <c r="B4" s="269"/>
      <c r="C4" s="270"/>
      <c r="D4" s="88" t="s">
        <v>19</v>
      </c>
      <c r="E4" s="88" t="s">
        <v>20</v>
      </c>
      <c r="F4" s="88" t="s">
        <v>21</v>
      </c>
      <c r="G4" s="88" t="s">
        <v>22</v>
      </c>
      <c r="H4" s="88" t="s">
        <v>56</v>
      </c>
    </row>
    <row r="5" spans="1:9" x14ac:dyDescent="0.25">
      <c r="A5" s="271" t="s">
        <v>0</v>
      </c>
      <c r="B5" s="272"/>
      <c r="C5" s="273"/>
      <c r="D5" s="14">
        <v>177</v>
      </c>
      <c r="E5" s="14">
        <v>329</v>
      </c>
      <c r="F5" s="14">
        <v>99</v>
      </c>
      <c r="G5" s="14">
        <v>179</v>
      </c>
      <c r="H5" s="15">
        <f>SUM(D5:G5)</f>
        <v>784</v>
      </c>
    </row>
    <row r="6" spans="1:9" ht="15" customHeight="1" x14ac:dyDescent="0.25">
      <c r="A6" s="271" t="s">
        <v>57</v>
      </c>
      <c r="B6" s="272"/>
      <c r="C6" s="273"/>
      <c r="D6" s="14">
        <v>40</v>
      </c>
      <c r="E6" s="14">
        <v>48</v>
      </c>
      <c r="F6" s="14">
        <v>23</v>
      </c>
      <c r="G6" s="14">
        <v>65</v>
      </c>
      <c r="H6" s="15">
        <f>SUM(D6:G6)</f>
        <v>176</v>
      </c>
    </row>
    <row r="7" spans="1:9" ht="15" customHeight="1" x14ac:dyDescent="0.25">
      <c r="A7" s="271" t="s">
        <v>58</v>
      </c>
      <c r="B7" s="272"/>
      <c r="C7" s="273"/>
      <c r="D7" s="14">
        <v>1</v>
      </c>
      <c r="E7" s="14">
        <v>1</v>
      </c>
      <c r="F7" s="14">
        <v>2</v>
      </c>
      <c r="G7" s="14">
        <v>4</v>
      </c>
      <c r="H7" s="15">
        <f>SUM(D7:G7)</f>
        <v>8</v>
      </c>
    </row>
    <row r="8" spans="1:9" ht="15" customHeight="1" x14ac:dyDescent="0.25">
      <c r="A8" s="271" t="s">
        <v>59</v>
      </c>
      <c r="B8" s="272"/>
      <c r="C8" s="273"/>
      <c r="D8" s="16">
        <v>13</v>
      </c>
      <c r="E8" s="16">
        <v>12</v>
      </c>
      <c r="F8" s="16">
        <v>7</v>
      </c>
      <c r="G8" s="16">
        <v>18</v>
      </c>
      <c r="H8" s="17">
        <f>SUM(D8:G8)</f>
        <v>50</v>
      </c>
    </row>
    <row r="9" spans="1:9" ht="15" customHeight="1" x14ac:dyDescent="0.25">
      <c r="A9" s="268" t="s">
        <v>60</v>
      </c>
      <c r="B9" s="268"/>
      <c r="C9" s="268"/>
      <c r="D9" s="167">
        <f>SUM(D5:D8)</f>
        <v>231</v>
      </c>
      <c r="E9" s="167">
        <f>SUM(E5:E8)</f>
        <v>390</v>
      </c>
      <c r="F9" s="167">
        <f>SUM(F5:F8)</f>
        <v>131</v>
      </c>
      <c r="G9" s="167">
        <f>SUM(G5:G8)</f>
        <v>266</v>
      </c>
      <c r="H9" s="167">
        <f>SUM(H5:H8)</f>
        <v>1018</v>
      </c>
    </row>
    <row r="10" spans="1:9" ht="15" customHeight="1" x14ac:dyDescent="0.25">
      <c r="A10" s="267" t="s">
        <v>61</v>
      </c>
      <c r="B10" s="267"/>
      <c r="C10" s="267"/>
      <c r="D10" s="18">
        <v>2688.9422</v>
      </c>
      <c r="E10" s="18">
        <v>15449.1265</v>
      </c>
      <c r="F10" s="18">
        <v>7471.7236000000003</v>
      </c>
      <c r="G10" s="18">
        <v>5684.9213</v>
      </c>
      <c r="H10" s="19">
        <f>SUM(D10:G10)</f>
        <v>31294.713600000003</v>
      </c>
    </row>
    <row r="11" spans="1:9" ht="15" customHeight="1" x14ac:dyDescent="0.25">
      <c r="A11" s="267" t="s">
        <v>62</v>
      </c>
      <c r="B11" s="267"/>
      <c r="C11" s="267"/>
      <c r="D11" s="18">
        <v>411.82040000000001</v>
      </c>
      <c r="E11" s="18">
        <v>1002.3963</v>
      </c>
      <c r="F11" s="18">
        <v>616.67219999999998</v>
      </c>
      <c r="G11" s="18">
        <v>317.10590000000002</v>
      </c>
      <c r="H11" s="19">
        <f>SUM(D11:G11)</f>
        <v>2347.9947999999999</v>
      </c>
    </row>
    <row r="12" spans="1:9" ht="15" customHeight="1" x14ac:dyDescent="0.25">
      <c r="A12" s="267" t="s">
        <v>63</v>
      </c>
      <c r="B12" s="267"/>
      <c r="C12" s="267"/>
      <c r="D12" s="18">
        <v>159.9478</v>
      </c>
      <c r="E12" s="18">
        <v>250.9657</v>
      </c>
      <c r="F12" s="18">
        <v>543.12149999999997</v>
      </c>
      <c r="G12" s="18">
        <v>141.34200000000001</v>
      </c>
      <c r="H12" s="19">
        <f>SUM(D12:G12)</f>
        <v>1095.377</v>
      </c>
    </row>
    <row r="13" spans="1:9" ht="15" customHeight="1" x14ac:dyDescent="0.25">
      <c r="A13" s="268" t="s">
        <v>64</v>
      </c>
      <c r="B13" s="268"/>
      <c r="C13" s="268"/>
      <c r="D13" s="168">
        <f>SUM(D10:D12)</f>
        <v>3260.7103999999999</v>
      </c>
      <c r="E13" s="168">
        <f>SUM(E10:E12)</f>
        <v>16702.488499999999</v>
      </c>
      <c r="F13" s="168">
        <f>SUM(F10:F12)</f>
        <v>8631.5172999999995</v>
      </c>
      <c r="G13" s="168">
        <f>SUM(G10:G12)</f>
        <v>6143.3692000000001</v>
      </c>
      <c r="H13" s="168">
        <f>SUM(D13:G13)</f>
        <v>34738.085399999996</v>
      </c>
    </row>
    <row r="15" spans="1:9" x14ac:dyDescent="0.25">
      <c r="A15" s="257" t="s">
        <v>202</v>
      </c>
      <c r="B15" s="258"/>
      <c r="C15" s="274"/>
      <c r="D15" s="275"/>
      <c r="E15" s="275"/>
      <c r="F15" s="275"/>
      <c r="G15" s="180"/>
      <c r="H15" s="181">
        <v>92785178</v>
      </c>
    </row>
    <row r="17" spans="1:15" x14ac:dyDescent="0.25">
      <c r="A17" s="28"/>
      <c r="B17" s="276" t="s">
        <v>157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8"/>
    </row>
    <row r="18" spans="1:15" x14ac:dyDescent="0.25">
      <c r="A18" s="265"/>
      <c r="B18" s="266" t="s">
        <v>158</v>
      </c>
      <c r="C18" s="266" t="s">
        <v>159</v>
      </c>
      <c r="D18" s="266" t="s">
        <v>160</v>
      </c>
      <c r="E18" s="266" t="s">
        <v>161</v>
      </c>
      <c r="F18" s="266" t="s">
        <v>162</v>
      </c>
      <c r="G18" s="266" t="s">
        <v>163</v>
      </c>
      <c r="H18" s="266" t="s">
        <v>164</v>
      </c>
      <c r="I18" s="266" t="s">
        <v>165</v>
      </c>
      <c r="J18" s="266" t="s">
        <v>166</v>
      </c>
      <c r="K18" s="266" t="s">
        <v>167</v>
      </c>
      <c r="L18" s="266" t="s">
        <v>168</v>
      </c>
      <c r="M18" s="266" t="s">
        <v>169</v>
      </c>
      <c r="N18" s="266" t="s">
        <v>170</v>
      </c>
      <c r="O18" s="282" t="s">
        <v>171</v>
      </c>
    </row>
    <row r="19" spans="1:15" x14ac:dyDescent="0.25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82"/>
    </row>
    <row r="20" spans="1:15" x14ac:dyDescent="0.25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82"/>
    </row>
    <row r="21" spans="1:15" x14ac:dyDescent="0.25">
      <c r="A21" s="172" t="s">
        <v>19</v>
      </c>
      <c r="B21" s="83">
        <v>39.146500000000003</v>
      </c>
      <c r="C21" s="83">
        <v>0</v>
      </c>
      <c r="D21" s="83">
        <v>61.621600000000001</v>
      </c>
      <c r="E21" s="83">
        <v>0.77980000000000005</v>
      </c>
      <c r="F21" s="83">
        <v>94.621700000000004</v>
      </c>
      <c r="G21" s="83">
        <v>0</v>
      </c>
      <c r="H21" s="83">
        <v>0.29039999999999999</v>
      </c>
      <c r="I21" s="83">
        <v>18.861599999999999</v>
      </c>
      <c r="J21" s="83">
        <v>2.5013000000000001</v>
      </c>
      <c r="K21" s="83">
        <v>0</v>
      </c>
      <c r="L21" s="83">
        <v>16.322299999999998</v>
      </c>
      <c r="M21" s="83">
        <v>3026.5652</v>
      </c>
      <c r="N21" s="83">
        <v>0</v>
      </c>
      <c r="O21" s="174">
        <f>SUM(B21:N21)</f>
        <v>3260.7103999999999</v>
      </c>
    </row>
    <row r="22" spans="1:15" x14ac:dyDescent="0.25">
      <c r="A22" s="172" t="s">
        <v>20</v>
      </c>
      <c r="B22" s="83">
        <v>123.5669</v>
      </c>
      <c r="C22" s="83">
        <v>1.0384</v>
      </c>
      <c r="D22" s="83">
        <v>41.731900000000003</v>
      </c>
      <c r="E22" s="83">
        <v>8.6478999999999999</v>
      </c>
      <c r="F22" s="83">
        <v>128.0592</v>
      </c>
      <c r="G22" s="83">
        <v>15.341100000000001</v>
      </c>
      <c r="H22" s="83">
        <v>8.8663000000000007</v>
      </c>
      <c r="I22" s="83">
        <v>2188.623</v>
      </c>
      <c r="J22" s="83">
        <v>10.4581</v>
      </c>
      <c r="K22" s="83">
        <v>0</v>
      </c>
      <c r="L22" s="83">
        <v>39.477200000000003</v>
      </c>
      <c r="M22" s="83">
        <v>14136.6785</v>
      </c>
      <c r="N22" s="83">
        <v>0</v>
      </c>
      <c r="O22" s="174">
        <f t="shared" ref="O22:O25" si="0">SUM(B22:N22)</f>
        <v>16702.488499999999</v>
      </c>
    </row>
    <row r="23" spans="1:15" x14ac:dyDescent="0.25">
      <c r="A23" s="172" t="s">
        <v>21</v>
      </c>
      <c r="B23" s="83">
        <v>67.971900000000005</v>
      </c>
      <c r="C23" s="83">
        <v>0</v>
      </c>
      <c r="D23" s="83">
        <v>11.1798</v>
      </c>
      <c r="E23" s="83">
        <v>0</v>
      </c>
      <c r="F23" s="83">
        <v>22.527699999999999</v>
      </c>
      <c r="G23" s="83">
        <v>13.790699999999999</v>
      </c>
      <c r="H23" s="83">
        <v>41.361699999999999</v>
      </c>
      <c r="I23" s="83">
        <v>59.614600000000003</v>
      </c>
      <c r="J23" s="83">
        <v>0.1087</v>
      </c>
      <c r="K23" s="83">
        <v>0</v>
      </c>
      <c r="L23" s="83">
        <v>7.9379</v>
      </c>
      <c r="M23" s="83">
        <v>8407.0242999999991</v>
      </c>
      <c r="N23" s="83">
        <v>0</v>
      </c>
      <c r="O23" s="174">
        <f t="shared" si="0"/>
        <v>8631.5172999999995</v>
      </c>
    </row>
    <row r="24" spans="1:15" x14ac:dyDescent="0.25">
      <c r="A24" s="172" t="s">
        <v>22</v>
      </c>
      <c r="B24" s="83">
        <v>3.5114000000000001</v>
      </c>
      <c r="C24" s="83">
        <v>0</v>
      </c>
      <c r="D24" s="83">
        <v>24.557200000000002</v>
      </c>
      <c r="E24" s="83">
        <v>2.6052</v>
      </c>
      <c r="F24" s="83">
        <v>127.2084</v>
      </c>
      <c r="G24" s="83">
        <v>145.77170000000001</v>
      </c>
      <c r="H24" s="83">
        <v>19.329000000000001</v>
      </c>
      <c r="I24" s="83">
        <v>71.497500000000002</v>
      </c>
      <c r="J24" s="83">
        <v>0</v>
      </c>
      <c r="K24" s="83">
        <v>0</v>
      </c>
      <c r="L24" s="83">
        <v>2.6762000000000001</v>
      </c>
      <c r="M24" s="83">
        <v>5746.2425999999996</v>
      </c>
      <c r="N24" s="83">
        <v>0</v>
      </c>
      <c r="O24" s="174">
        <f t="shared" si="0"/>
        <v>6143.3991999999998</v>
      </c>
    </row>
    <row r="25" spans="1:15" x14ac:dyDescent="0.25">
      <c r="A25" s="172" t="s">
        <v>56</v>
      </c>
      <c r="B25" s="175">
        <f>SUM(B21:B24)</f>
        <v>234.19670000000002</v>
      </c>
      <c r="C25" s="175">
        <f t="shared" ref="C25:M25" si="1">SUM(C21:C24)</f>
        <v>1.0384</v>
      </c>
      <c r="D25" s="175">
        <f t="shared" si="1"/>
        <v>139.09049999999999</v>
      </c>
      <c r="E25" s="175">
        <f t="shared" si="1"/>
        <v>12.0329</v>
      </c>
      <c r="F25" s="175">
        <f t="shared" si="1"/>
        <v>372.41700000000003</v>
      </c>
      <c r="G25" s="175">
        <f t="shared" si="1"/>
        <v>174.90350000000001</v>
      </c>
      <c r="H25" s="175">
        <f t="shared" si="1"/>
        <v>69.847399999999993</v>
      </c>
      <c r="I25" s="175">
        <f t="shared" si="1"/>
        <v>2338.5967000000001</v>
      </c>
      <c r="J25" s="175">
        <f t="shared" si="1"/>
        <v>13.068100000000001</v>
      </c>
      <c r="K25" s="175">
        <f t="shared" si="1"/>
        <v>0</v>
      </c>
      <c r="L25" s="175">
        <f t="shared" si="1"/>
        <v>66.413600000000002</v>
      </c>
      <c r="M25" s="175">
        <f t="shared" si="1"/>
        <v>31316.510599999994</v>
      </c>
      <c r="N25" s="175">
        <v>0</v>
      </c>
      <c r="O25" s="175">
        <f t="shared" si="0"/>
        <v>34738.115399999995</v>
      </c>
    </row>
    <row r="27" spans="1:15" x14ac:dyDescent="0.25">
      <c r="A27" s="55"/>
      <c r="B27" s="276" t="s">
        <v>172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5" x14ac:dyDescent="0.25">
      <c r="A28" s="265"/>
      <c r="B28" s="279" t="s">
        <v>173</v>
      </c>
      <c r="C28" s="279"/>
      <c r="D28" s="279" t="s">
        <v>174</v>
      </c>
      <c r="E28" s="279"/>
      <c r="F28" s="279" t="s">
        <v>175</v>
      </c>
      <c r="G28" s="279"/>
      <c r="H28" s="279" t="s">
        <v>176</v>
      </c>
      <c r="I28" s="279" t="s">
        <v>177</v>
      </c>
      <c r="J28" s="279"/>
      <c r="K28" s="279" t="s">
        <v>178</v>
      </c>
      <c r="L28" s="279" t="s">
        <v>179</v>
      </c>
      <c r="M28" s="279" t="s">
        <v>171</v>
      </c>
    </row>
    <row r="29" spans="1:15" x14ac:dyDescent="0.25">
      <c r="A29" s="265"/>
      <c r="B29" s="153" t="s">
        <v>180</v>
      </c>
      <c r="C29" s="153" t="s">
        <v>181</v>
      </c>
      <c r="D29" s="153" t="s">
        <v>180</v>
      </c>
      <c r="E29" s="153" t="s">
        <v>181</v>
      </c>
      <c r="F29" s="153" t="s">
        <v>180</v>
      </c>
      <c r="G29" s="153" t="s">
        <v>181</v>
      </c>
      <c r="H29" s="279"/>
      <c r="I29" s="153" t="s">
        <v>180</v>
      </c>
      <c r="J29" s="153" t="s">
        <v>182</v>
      </c>
      <c r="K29" s="279"/>
      <c r="L29" s="279"/>
      <c r="M29" s="279"/>
    </row>
    <row r="30" spans="1:15" x14ac:dyDescent="0.25">
      <c r="A30" s="171" t="s">
        <v>19</v>
      </c>
      <c r="B30" s="55">
        <v>20</v>
      </c>
      <c r="C30" s="55">
        <v>34</v>
      </c>
      <c r="D30" s="55">
        <v>3</v>
      </c>
      <c r="E30" s="55">
        <v>0</v>
      </c>
      <c r="F30" s="55">
        <v>0</v>
      </c>
      <c r="G30" s="55">
        <v>0</v>
      </c>
      <c r="H30" s="55">
        <v>2</v>
      </c>
      <c r="I30" s="55">
        <v>8</v>
      </c>
      <c r="J30" s="55">
        <v>12</v>
      </c>
      <c r="K30" s="55">
        <v>1</v>
      </c>
      <c r="L30" s="55">
        <v>0</v>
      </c>
      <c r="M30" s="177">
        <f>SUM(B30:L30)</f>
        <v>80</v>
      </c>
    </row>
    <row r="31" spans="1:15" x14ac:dyDescent="0.25">
      <c r="A31" s="171" t="s">
        <v>20</v>
      </c>
      <c r="B31" s="55">
        <v>104</v>
      </c>
      <c r="C31" s="55">
        <v>64</v>
      </c>
      <c r="D31" s="55">
        <v>24</v>
      </c>
      <c r="E31" s="55">
        <v>0</v>
      </c>
      <c r="F31" s="55">
        <v>7</v>
      </c>
      <c r="G31" s="55">
        <v>0</v>
      </c>
      <c r="H31" s="55">
        <v>10</v>
      </c>
      <c r="I31" s="55">
        <v>15</v>
      </c>
      <c r="J31" s="55">
        <v>10</v>
      </c>
      <c r="K31" s="55">
        <v>13</v>
      </c>
      <c r="L31" s="55">
        <v>4</v>
      </c>
      <c r="M31" s="177">
        <f t="shared" ref="M31:M33" si="2">SUM(B31:L31)</f>
        <v>251</v>
      </c>
    </row>
    <row r="32" spans="1:15" x14ac:dyDescent="0.25">
      <c r="A32" s="171" t="s">
        <v>21</v>
      </c>
      <c r="B32" s="55">
        <v>34</v>
      </c>
      <c r="C32" s="55">
        <v>5</v>
      </c>
      <c r="D32" s="55">
        <v>6</v>
      </c>
      <c r="E32" s="55">
        <v>0</v>
      </c>
      <c r="F32" s="55">
        <v>0</v>
      </c>
      <c r="G32" s="55">
        <v>0</v>
      </c>
      <c r="H32" s="55">
        <v>4</v>
      </c>
      <c r="I32" s="55">
        <v>10</v>
      </c>
      <c r="J32" s="55">
        <v>0</v>
      </c>
      <c r="K32" s="55">
        <v>17</v>
      </c>
      <c r="L32" s="55">
        <v>0</v>
      </c>
      <c r="M32" s="177">
        <f t="shared" si="2"/>
        <v>76</v>
      </c>
    </row>
    <row r="33" spans="1:13" x14ac:dyDescent="0.25">
      <c r="A33" s="171" t="s">
        <v>22</v>
      </c>
      <c r="B33" s="55">
        <v>9</v>
      </c>
      <c r="C33" s="55">
        <v>16</v>
      </c>
      <c r="D33" s="55">
        <v>1</v>
      </c>
      <c r="E33" s="55">
        <v>0</v>
      </c>
      <c r="F33" s="55">
        <v>1</v>
      </c>
      <c r="G33" s="55">
        <v>0</v>
      </c>
      <c r="H33" s="55">
        <v>1</v>
      </c>
      <c r="I33" s="55">
        <v>3</v>
      </c>
      <c r="J33" s="55">
        <v>5</v>
      </c>
      <c r="K33" s="55">
        <v>4</v>
      </c>
      <c r="L33" s="55">
        <v>0</v>
      </c>
      <c r="M33" s="177">
        <f t="shared" si="2"/>
        <v>40</v>
      </c>
    </row>
    <row r="34" spans="1:13" x14ac:dyDescent="0.25">
      <c r="A34" s="171" t="s">
        <v>56</v>
      </c>
      <c r="B34" s="176">
        <f>SUM(B30:B33)</f>
        <v>167</v>
      </c>
      <c r="C34" s="176">
        <f t="shared" ref="C34:M34" si="3">SUM(C30:C33)</f>
        <v>119</v>
      </c>
      <c r="D34" s="176">
        <f t="shared" si="3"/>
        <v>34</v>
      </c>
      <c r="E34" s="176">
        <f t="shared" si="3"/>
        <v>0</v>
      </c>
      <c r="F34" s="176">
        <f t="shared" si="3"/>
        <v>8</v>
      </c>
      <c r="G34" s="176">
        <f t="shared" si="3"/>
        <v>0</v>
      </c>
      <c r="H34" s="176">
        <f t="shared" si="3"/>
        <v>17</v>
      </c>
      <c r="I34" s="176">
        <f t="shared" si="3"/>
        <v>36</v>
      </c>
      <c r="J34" s="176">
        <f t="shared" si="3"/>
        <v>27</v>
      </c>
      <c r="K34" s="176">
        <f t="shared" si="3"/>
        <v>35</v>
      </c>
      <c r="L34" s="176">
        <f t="shared" si="3"/>
        <v>4</v>
      </c>
      <c r="M34" s="176">
        <f t="shared" si="3"/>
        <v>447</v>
      </c>
    </row>
    <row r="36" spans="1:13" x14ac:dyDescent="0.25">
      <c r="A36" s="28"/>
      <c r="B36" s="276" t="s">
        <v>183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8"/>
    </row>
    <row r="37" spans="1:13" x14ac:dyDescent="0.25">
      <c r="A37" s="281"/>
      <c r="B37" s="280" t="s">
        <v>173</v>
      </c>
      <c r="C37" s="280"/>
      <c r="D37" s="280" t="s">
        <v>174</v>
      </c>
      <c r="E37" s="280"/>
      <c r="F37" s="280" t="s">
        <v>175</v>
      </c>
      <c r="G37" s="280"/>
      <c r="H37" s="280" t="s">
        <v>176</v>
      </c>
      <c r="I37" s="280" t="s">
        <v>177</v>
      </c>
      <c r="J37" s="280"/>
      <c r="K37" s="280" t="s">
        <v>178</v>
      </c>
      <c r="L37" s="280" t="s">
        <v>179</v>
      </c>
    </row>
    <row r="38" spans="1:13" x14ac:dyDescent="0.25">
      <c r="A38" s="281"/>
      <c r="B38" s="169" t="s">
        <v>180</v>
      </c>
      <c r="C38" s="169" t="s">
        <v>181</v>
      </c>
      <c r="D38" s="169" t="s">
        <v>180</v>
      </c>
      <c r="E38" s="169" t="s">
        <v>181</v>
      </c>
      <c r="F38" s="169" t="s">
        <v>180</v>
      </c>
      <c r="G38" s="169" t="s">
        <v>181</v>
      </c>
      <c r="H38" s="280"/>
      <c r="I38" s="169" t="s">
        <v>180</v>
      </c>
      <c r="J38" s="169" t="s">
        <v>182</v>
      </c>
      <c r="K38" s="280"/>
      <c r="L38" s="280"/>
    </row>
    <row r="39" spans="1:13" x14ac:dyDescent="0.25">
      <c r="A39" s="172" t="s">
        <v>19</v>
      </c>
      <c r="B39" s="52">
        <v>766</v>
      </c>
      <c r="C39" s="52">
        <v>1598</v>
      </c>
      <c r="D39" s="52">
        <v>98</v>
      </c>
      <c r="E39" s="52">
        <v>0</v>
      </c>
      <c r="F39" s="52">
        <v>0</v>
      </c>
      <c r="G39" s="52">
        <v>0</v>
      </c>
      <c r="H39" s="52">
        <v>28</v>
      </c>
      <c r="I39" s="52">
        <v>71902</v>
      </c>
      <c r="J39" s="52">
        <v>54957</v>
      </c>
      <c r="K39" s="52">
        <v>45</v>
      </c>
      <c r="L39" s="52">
        <v>0</v>
      </c>
    </row>
    <row r="40" spans="1:13" x14ac:dyDescent="0.25">
      <c r="A40" s="172" t="s">
        <v>20</v>
      </c>
      <c r="B40" s="52">
        <v>3389</v>
      </c>
      <c r="C40" s="52">
        <v>2641</v>
      </c>
      <c r="D40" s="52">
        <v>1558</v>
      </c>
      <c r="E40" s="52">
        <v>0</v>
      </c>
      <c r="F40" s="52">
        <v>379</v>
      </c>
      <c r="G40" s="52">
        <v>0</v>
      </c>
      <c r="H40" s="52">
        <v>223</v>
      </c>
      <c r="I40" s="52">
        <v>429001</v>
      </c>
      <c r="J40" s="52">
        <v>36910</v>
      </c>
      <c r="K40" s="52">
        <v>10506</v>
      </c>
      <c r="L40" s="52">
        <v>29</v>
      </c>
    </row>
    <row r="41" spans="1:13" x14ac:dyDescent="0.25">
      <c r="A41" s="172" t="s">
        <v>21</v>
      </c>
      <c r="B41" s="52">
        <v>1882</v>
      </c>
      <c r="C41" s="52">
        <v>80</v>
      </c>
      <c r="D41" s="52">
        <v>1067</v>
      </c>
      <c r="E41" s="52">
        <v>0</v>
      </c>
      <c r="F41" s="52">
        <v>0</v>
      </c>
      <c r="G41" s="52">
        <v>0</v>
      </c>
      <c r="H41" s="52">
        <v>7648</v>
      </c>
      <c r="I41" s="52">
        <v>305612</v>
      </c>
      <c r="J41" s="52">
        <v>0</v>
      </c>
      <c r="K41" s="52">
        <v>3241</v>
      </c>
      <c r="L41" s="52">
        <v>0</v>
      </c>
    </row>
    <row r="42" spans="1:13" x14ac:dyDescent="0.25">
      <c r="A42" s="172" t="s">
        <v>22</v>
      </c>
      <c r="B42" s="52">
        <v>254</v>
      </c>
      <c r="C42" s="52">
        <v>451</v>
      </c>
      <c r="D42" s="52">
        <v>12</v>
      </c>
      <c r="E42" s="52">
        <v>0</v>
      </c>
      <c r="F42" s="52">
        <v>50</v>
      </c>
      <c r="G42" s="52">
        <v>0</v>
      </c>
      <c r="H42" s="52">
        <v>1185</v>
      </c>
      <c r="I42" s="52">
        <v>53949</v>
      </c>
      <c r="J42" s="52">
        <v>47517</v>
      </c>
      <c r="K42" s="52">
        <v>360</v>
      </c>
      <c r="L42" s="52">
        <v>0</v>
      </c>
    </row>
    <row r="43" spans="1:13" x14ac:dyDescent="0.25">
      <c r="A43" s="172" t="s">
        <v>56</v>
      </c>
      <c r="B43" s="103">
        <f>SUM(B39:B42)</f>
        <v>6291</v>
      </c>
      <c r="C43" s="103">
        <f t="shared" ref="C43:L43" si="4">SUM(C39:C42)</f>
        <v>4770</v>
      </c>
      <c r="D43" s="103">
        <f t="shared" si="4"/>
        <v>2735</v>
      </c>
      <c r="E43" s="103">
        <f t="shared" si="4"/>
        <v>0</v>
      </c>
      <c r="F43" s="103">
        <f t="shared" si="4"/>
        <v>429</v>
      </c>
      <c r="G43" s="103">
        <f t="shared" si="4"/>
        <v>0</v>
      </c>
      <c r="H43" s="103">
        <f t="shared" si="4"/>
        <v>9084</v>
      </c>
      <c r="I43" s="103">
        <f t="shared" si="4"/>
        <v>860464</v>
      </c>
      <c r="J43" s="103">
        <f t="shared" si="4"/>
        <v>139384</v>
      </c>
      <c r="K43" s="103">
        <f t="shared" si="4"/>
        <v>14152</v>
      </c>
      <c r="L43" s="103">
        <f t="shared" si="4"/>
        <v>29</v>
      </c>
    </row>
    <row r="44" spans="1:13" x14ac:dyDescent="0.2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1:13" x14ac:dyDescent="0.25">
      <c r="A45" s="55"/>
      <c r="B45" s="276" t="s">
        <v>201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8"/>
      <c r="M45" s="173"/>
    </row>
    <row r="46" spans="1:13" ht="88.5" customHeight="1" x14ac:dyDescent="0.25">
      <c r="A46" s="55"/>
      <c r="B46" s="170" t="s">
        <v>184</v>
      </c>
      <c r="C46" s="170" t="s">
        <v>185</v>
      </c>
      <c r="D46" s="170" t="s">
        <v>186</v>
      </c>
      <c r="E46" s="170" t="s">
        <v>187</v>
      </c>
      <c r="F46" s="170" t="s">
        <v>188</v>
      </c>
      <c r="G46" s="170" t="s">
        <v>189</v>
      </c>
      <c r="H46" s="170" t="s">
        <v>190</v>
      </c>
      <c r="I46" s="170" t="s">
        <v>191</v>
      </c>
      <c r="J46" s="170" t="s">
        <v>192</v>
      </c>
      <c r="K46" s="170" t="s">
        <v>193</v>
      </c>
      <c r="L46" s="170" t="s">
        <v>179</v>
      </c>
      <c r="M46" s="170" t="s">
        <v>171</v>
      </c>
    </row>
    <row r="47" spans="1:13" x14ac:dyDescent="0.25">
      <c r="A47" s="171" t="s">
        <v>19</v>
      </c>
      <c r="B47" s="55">
        <v>0</v>
      </c>
      <c r="C47" s="55">
        <v>0</v>
      </c>
      <c r="D47" s="55">
        <v>6</v>
      </c>
      <c r="E47" s="55">
        <v>3</v>
      </c>
      <c r="F47" s="55">
        <v>2</v>
      </c>
      <c r="G47" s="55">
        <v>5</v>
      </c>
      <c r="H47" s="55">
        <v>3</v>
      </c>
      <c r="I47" s="55">
        <v>1</v>
      </c>
      <c r="J47" s="55">
        <v>1</v>
      </c>
      <c r="K47" s="55">
        <v>4</v>
      </c>
      <c r="L47" s="55">
        <v>8</v>
      </c>
      <c r="M47" s="177">
        <f>SUM(B47:L47)</f>
        <v>33</v>
      </c>
    </row>
    <row r="48" spans="1:13" x14ac:dyDescent="0.25">
      <c r="A48" s="171" t="s">
        <v>20</v>
      </c>
      <c r="B48" s="55">
        <v>1</v>
      </c>
      <c r="C48" s="55">
        <v>6</v>
      </c>
      <c r="D48" s="55">
        <v>5</v>
      </c>
      <c r="E48" s="55">
        <v>2</v>
      </c>
      <c r="F48" s="55">
        <v>1</v>
      </c>
      <c r="G48" s="55">
        <v>5</v>
      </c>
      <c r="H48" s="55">
        <v>2</v>
      </c>
      <c r="I48" s="55">
        <v>5</v>
      </c>
      <c r="J48" s="55">
        <v>2</v>
      </c>
      <c r="K48" s="55">
        <v>2</v>
      </c>
      <c r="L48" s="55">
        <v>11</v>
      </c>
      <c r="M48" s="177">
        <f t="shared" ref="M48:M50" si="5">SUM(B48:L48)</f>
        <v>42</v>
      </c>
    </row>
    <row r="49" spans="1:13" x14ac:dyDescent="0.25">
      <c r="A49" s="171" t="s">
        <v>21</v>
      </c>
      <c r="B49" s="55">
        <v>2</v>
      </c>
      <c r="C49" s="55">
        <v>8</v>
      </c>
      <c r="D49" s="55">
        <v>6</v>
      </c>
      <c r="E49" s="55">
        <v>5</v>
      </c>
      <c r="F49" s="55">
        <v>0</v>
      </c>
      <c r="G49" s="55">
        <v>2</v>
      </c>
      <c r="H49" s="55">
        <v>0</v>
      </c>
      <c r="I49" s="55">
        <v>5</v>
      </c>
      <c r="J49" s="55">
        <v>1</v>
      </c>
      <c r="K49" s="55">
        <v>1</v>
      </c>
      <c r="L49" s="55">
        <v>5</v>
      </c>
      <c r="M49" s="177">
        <f t="shared" si="5"/>
        <v>35</v>
      </c>
    </row>
    <row r="50" spans="1:13" x14ac:dyDescent="0.25">
      <c r="A50" s="171" t="s">
        <v>22</v>
      </c>
      <c r="B50" s="55">
        <v>0</v>
      </c>
      <c r="C50" s="55">
        <v>5</v>
      </c>
      <c r="D50" s="55">
        <v>7</v>
      </c>
      <c r="E50" s="55">
        <v>4</v>
      </c>
      <c r="F50" s="55">
        <v>0</v>
      </c>
      <c r="G50" s="55">
        <v>8</v>
      </c>
      <c r="H50" s="55">
        <v>2</v>
      </c>
      <c r="I50" s="55">
        <v>2</v>
      </c>
      <c r="J50" s="55">
        <v>1</v>
      </c>
      <c r="K50" s="55">
        <v>5</v>
      </c>
      <c r="L50" s="55">
        <v>19</v>
      </c>
      <c r="M50" s="177">
        <f t="shared" si="5"/>
        <v>53</v>
      </c>
    </row>
    <row r="51" spans="1:13" x14ac:dyDescent="0.25">
      <c r="A51" s="171" t="s">
        <v>56</v>
      </c>
      <c r="B51" s="176">
        <f>SUM(B47:B50)</f>
        <v>3</v>
      </c>
      <c r="C51" s="176">
        <f t="shared" ref="C51:M51" si="6">SUM(C47:C50)</f>
        <v>19</v>
      </c>
      <c r="D51" s="176">
        <f t="shared" si="6"/>
        <v>24</v>
      </c>
      <c r="E51" s="176">
        <f t="shared" si="6"/>
        <v>14</v>
      </c>
      <c r="F51" s="176">
        <f t="shared" si="6"/>
        <v>3</v>
      </c>
      <c r="G51" s="176">
        <f t="shared" si="6"/>
        <v>20</v>
      </c>
      <c r="H51" s="176">
        <f t="shared" si="6"/>
        <v>7</v>
      </c>
      <c r="I51" s="176">
        <f t="shared" si="6"/>
        <v>13</v>
      </c>
      <c r="J51" s="176">
        <f t="shared" si="6"/>
        <v>5</v>
      </c>
      <c r="K51" s="176">
        <f t="shared" si="6"/>
        <v>12</v>
      </c>
      <c r="L51" s="176">
        <f t="shared" si="6"/>
        <v>43</v>
      </c>
      <c r="M51" s="176">
        <f t="shared" si="6"/>
        <v>163</v>
      </c>
    </row>
    <row r="53" spans="1:13" x14ac:dyDescent="0.25">
      <c r="A53" s="28"/>
      <c r="B53" s="276" t="s">
        <v>194</v>
      </c>
      <c r="C53" s="277"/>
      <c r="D53" s="277"/>
      <c r="E53" s="277"/>
      <c r="F53" s="277"/>
      <c r="G53" s="277"/>
      <c r="H53" s="277"/>
      <c r="I53" s="278"/>
    </row>
    <row r="54" spans="1:13" x14ac:dyDescent="0.25">
      <c r="A54" s="281"/>
      <c r="B54" s="282" t="s">
        <v>195</v>
      </c>
      <c r="C54" s="282" t="s">
        <v>196</v>
      </c>
      <c r="D54" s="282" t="s">
        <v>197</v>
      </c>
      <c r="E54" s="282" t="s">
        <v>198</v>
      </c>
      <c r="F54" s="282" t="s">
        <v>182</v>
      </c>
      <c r="G54" s="282" t="s">
        <v>199</v>
      </c>
      <c r="H54" s="282" t="s">
        <v>200</v>
      </c>
      <c r="I54" s="282" t="s">
        <v>171</v>
      </c>
    </row>
    <row r="55" spans="1:13" x14ac:dyDescent="0.25">
      <c r="A55" s="281"/>
      <c r="B55" s="282"/>
      <c r="C55" s="282"/>
      <c r="D55" s="282"/>
      <c r="E55" s="282"/>
      <c r="F55" s="282"/>
      <c r="G55" s="282"/>
      <c r="H55" s="282"/>
      <c r="I55" s="282"/>
    </row>
    <row r="56" spans="1:13" x14ac:dyDescent="0.25">
      <c r="A56" s="281"/>
      <c r="B56" s="282"/>
      <c r="C56" s="282"/>
      <c r="D56" s="282"/>
      <c r="E56" s="282"/>
      <c r="F56" s="282"/>
      <c r="G56" s="282"/>
      <c r="H56" s="282"/>
      <c r="I56" s="282"/>
    </row>
    <row r="57" spans="1:13" x14ac:dyDescent="0.25">
      <c r="A57" s="281"/>
      <c r="B57" s="282"/>
      <c r="C57" s="282"/>
      <c r="D57" s="282"/>
      <c r="E57" s="282"/>
      <c r="F57" s="282"/>
      <c r="G57" s="282"/>
      <c r="H57" s="282"/>
      <c r="I57" s="282"/>
    </row>
    <row r="58" spans="1:13" x14ac:dyDescent="0.25">
      <c r="A58" s="171" t="s">
        <v>19</v>
      </c>
      <c r="B58" s="84">
        <v>3</v>
      </c>
      <c r="C58" s="84">
        <v>0</v>
      </c>
      <c r="D58" s="84">
        <v>6</v>
      </c>
      <c r="E58" s="84">
        <v>0</v>
      </c>
      <c r="F58" s="84">
        <v>3</v>
      </c>
      <c r="G58" s="84">
        <v>2</v>
      </c>
      <c r="H58" s="84">
        <v>1</v>
      </c>
      <c r="I58" s="179">
        <f>SUM(B58:H58)</f>
        <v>15</v>
      </c>
    </row>
    <row r="59" spans="1:13" x14ac:dyDescent="0.25">
      <c r="A59" s="171" t="s">
        <v>20</v>
      </c>
      <c r="B59" s="84">
        <v>7</v>
      </c>
      <c r="C59" s="84">
        <v>3</v>
      </c>
      <c r="D59" s="84">
        <v>7</v>
      </c>
      <c r="E59" s="84">
        <v>6</v>
      </c>
      <c r="F59" s="84">
        <v>4</v>
      </c>
      <c r="G59" s="84">
        <v>4</v>
      </c>
      <c r="H59" s="84">
        <v>2</v>
      </c>
      <c r="I59" s="179">
        <f t="shared" ref="I59:I61" si="7">SUM(B59:H59)</f>
        <v>33</v>
      </c>
    </row>
    <row r="60" spans="1:13" x14ac:dyDescent="0.25">
      <c r="A60" s="171" t="s">
        <v>21</v>
      </c>
      <c r="B60" s="84">
        <v>4</v>
      </c>
      <c r="C60" s="84">
        <v>0</v>
      </c>
      <c r="D60" s="84">
        <v>2</v>
      </c>
      <c r="E60" s="84">
        <v>1</v>
      </c>
      <c r="F60" s="84">
        <v>1</v>
      </c>
      <c r="G60" s="84">
        <v>6</v>
      </c>
      <c r="H60" s="84">
        <v>0</v>
      </c>
      <c r="I60" s="179">
        <f t="shared" si="7"/>
        <v>14</v>
      </c>
    </row>
    <row r="61" spans="1:13" x14ac:dyDescent="0.25">
      <c r="A61" s="171" t="s">
        <v>22</v>
      </c>
      <c r="B61" s="84">
        <v>4</v>
      </c>
      <c r="C61" s="84">
        <v>0</v>
      </c>
      <c r="D61" s="84">
        <v>2</v>
      </c>
      <c r="E61" s="84">
        <v>2</v>
      </c>
      <c r="F61" s="84">
        <v>3</v>
      </c>
      <c r="G61" s="84">
        <v>3</v>
      </c>
      <c r="H61" s="84">
        <v>1</v>
      </c>
      <c r="I61" s="179">
        <f t="shared" si="7"/>
        <v>15</v>
      </c>
    </row>
    <row r="62" spans="1:13" x14ac:dyDescent="0.25">
      <c r="A62" s="171" t="s">
        <v>56</v>
      </c>
      <c r="B62" s="178">
        <f>SUM(B58:B61)</f>
        <v>18</v>
      </c>
      <c r="C62" s="178">
        <f t="shared" ref="C62:I62" si="8">SUM(C58:C61)</f>
        <v>3</v>
      </c>
      <c r="D62" s="178">
        <f t="shared" si="8"/>
        <v>17</v>
      </c>
      <c r="E62" s="178">
        <f t="shared" si="8"/>
        <v>9</v>
      </c>
      <c r="F62" s="178">
        <f t="shared" si="8"/>
        <v>11</v>
      </c>
      <c r="G62" s="178">
        <f t="shared" si="8"/>
        <v>15</v>
      </c>
      <c r="H62" s="178">
        <f t="shared" si="8"/>
        <v>4</v>
      </c>
      <c r="I62" s="178">
        <f t="shared" si="8"/>
        <v>77</v>
      </c>
    </row>
  </sheetData>
  <mergeCells count="59">
    <mergeCell ref="O18:O20"/>
    <mergeCell ref="M28:M29"/>
    <mergeCell ref="A37:A38"/>
    <mergeCell ref="J18:J20"/>
    <mergeCell ref="K18:K20"/>
    <mergeCell ref="L18:L20"/>
    <mergeCell ref="M18:M20"/>
    <mergeCell ref="N18:N20"/>
    <mergeCell ref="B27:M27"/>
    <mergeCell ref="L37:L38"/>
    <mergeCell ref="B17:O17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B53:I53"/>
    <mergeCell ref="I28:J28"/>
    <mergeCell ref="K28:K29"/>
    <mergeCell ref="L28:L29"/>
    <mergeCell ref="I18:I20"/>
    <mergeCell ref="K37:K38"/>
    <mergeCell ref="B45:L45"/>
    <mergeCell ref="A28:A29"/>
    <mergeCell ref="B28:C28"/>
    <mergeCell ref="D28:E28"/>
    <mergeCell ref="F28:G28"/>
    <mergeCell ref="H28:H29"/>
    <mergeCell ref="B36:L36"/>
    <mergeCell ref="B37:C37"/>
    <mergeCell ref="D37:E37"/>
    <mergeCell ref="F37:G37"/>
    <mergeCell ref="H37:H38"/>
    <mergeCell ref="I37:J37"/>
    <mergeCell ref="A7:C7"/>
    <mergeCell ref="A8:C8"/>
    <mergeCell ref="A9:C9"/>
    <mergeCell ref="A15:B15"/>
    <mergeCell ref="C15:F15"/>
    <mergeCell ref="D3:H3"/>
    <mergeCell ref="A18:A20"/>
    <mergeCell ref="B18:B20"/>
    <mergeCell ref="C18:C20"/>
    <mergeCell ref="D18:D20"/>
    <mergeCell ref="E18:E20"/>
    <mergeCell ref="F18:F20"/>
    <mergeCell ref="G18:G20"/>
    <mergeCell ref="H18:H20"/>
    <mergeCell ref="A10:C10"/>
    <mergeCell ref="A11:C11"/>
    <mergeCell ref="A12:C12"/>
    <mergeCell ref="A13:C13"/>
    <mergeCell ref="A4:C4"/>
    <mergeCell ref="A5:C5"/>
    <mergeCell ref="A6:C6"/>
  </mergeCells>
  <hyperlinks>
    <hyperlink ref="I1" location="Indice!A1" display="INDICE" xr:uid="{00000000-0004-0000-0900-000000000000}"/>
  </hyperlinks>
  <pageMargins left="0.7" right="0.7" top="0.75" bottom="0.75" header="0.3" footer="0.3"/>
  <pageSetup paperSize="9" orientation="landscape" r:id="rId1"/>
  <ignoredErrors>
    <ignoredError sqref="H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showGridLines="0" workbookViewId="0">
      <selection activeCell="C7" sqref="C7"/>
    </sheetView>
  </sheetViews>
  <sheetFormatPr defaultColWidth="11.42578125" defaultRowHeight="12.75" x14ac:dyDescent="0.2"/>
  <cols>
    <col min="1" max="2" width="11.42578125" style="7"/>
    <col min="3" max="3" width="27.5703125" style="7" customWidth="1"/>
    <col min="4" max="16384" width="11.42578125" style="7"/>
  </cols>
  <sheetData>
    <row r="1" spans="1:4" ht="15" x14ac:dyDescent="0.25">
      <c r="A1" s="8" t="s">
        <v>228</v>
      </c>
      <c r="B1" s="6"/>
      <c r="C1" s="6"/>
      <c r="D1" s="59" t="s">
        <v>109</v>
      </c>
    </row>
    <row r="3" spans="1:4" x14ac:dyDescent="0.2">
      <c r="A3" s="287"/>
      <c r="B3" s="287"/>
      <c r="C3" s="147" t="s">
        <v>125</v>
      </c>
    </row>
    <row r="4" spans="1:4" x14ac:dyDescent="0.2">
      <c r="A4" s="285" t="s">
        <v>65</v>
      </c>
      <c r="B4" s="285"/>
      <c r="C4" s="45">
        <v>15</v>
      </c>
    </row>
    <row r="5" spans="1:4" ht="12.75" customHeight="1" x14ac:dyDescent="0.2">
      <c r="A5" s="286" t="s">
        <v>66</v>
      </c>
      <c r="B5" s="286"/>
      <c r="C5" s="45">
        <v>445945</v>
      </c>
    </row>
    <row r="7" spans="1:4" x14ac:dyDescent="0.2">
      <c r="A7" s="148" t="s">
        <v>202</v>
      </c>
      <c r="B7" s="148"/>
      <c r="C7" s="129">
        <v>1114862.5</v>
      </c>
    </row>
    <row r="8" spans="1:4" ht="15" x14ac:dyDescent="0.25">
      <c r="A8" s="283" t="s">
        <v>229</v>
      </c>
      <c r="B8" s="284"/>
      <c r="C8" s="92">
        <f>C7/C5</f>
        <v>2.5</v>
      </c>
    </row>
  </sheetData>
  <mergeCells count="4">
    <mergeCell ref="A8:B8"/>
    <mergeCell ref="A4:B4"/>
    <mergeCell ref="A5:B5"/>
    <mergeCell ref="A3:B3"/>
  </mergeCells>
  <hyperlinks>
    <hyperlink ref="D1" location="Indice!A1" display="INDICE" xr:uid="{00000000-0004-0000-0A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showGridLines="0" zoomScaleNormal="100" workbookViewId="0">
      <selection activeCell="F13" sqref="F13"/>
    </sheetView>
  </sheetViews>
  <sheetFormatPr defaultColWidth="11.42578125" defaultRowHeight="15" x14ac:dyDescent="0.25"/>
  <cols>
    <col min="2" max="2" width="23.85546875" customWidth="1"/>
    <col min="3" max="3" width="12.42578125" customWidth="1"/>
    <col min="4" max="4" width="11.7109375" customWidth="1"/>
    <col min="5" max="5" width="11.42578125" customWidth="1"/>
    <col min="6" max="6" width="12.85546875" customWidth="1"/>
  </cols>
  <sheetData>
    <row r="1" spans="1:7" x14ac:dyDescent="0.25">
      <c r="A1" s="23" t="s">
        <v>230</v>
      </c>
      <c r="B1" s="7"/>
      <c r="C1" s="7"/>
      <c r="D1" s="7"/>
      <c r="E1" s="7"/>
      <c r="G1" s="59" t="s">
        <v>109</v>
      </c>
    </row>
    <row r="2" spans="1:7" x14ac:dyDescent="0.25">
      <c r="A2" s="22"/>
      <c r="B2" s="7"/>
      <c r="C2" s="7"/>
      <c r="D2" s="7"/>
      <c r="E2" s="7"/>
    </row>
    <row r="3" spans="1:7" x14ac:dyDescent="0.25">
      <c r="A3" s="46"/>
      <c r="B3" s="46"/>
      <c r="C3" s="224" t="s">
        <v>138</v>
      </c>
      <c r="D3" s="224"/>
      <c r="E3" s="224"/>
      <c r="F3" s="224"/>
    </row>
    <row r="4" spans="1:7" ht="35.25" customHeight="1" x14ac:dyDescent="0.25">
      <c r="A4" s="47"/>
      <c r="B4" s="47"/>
      <c r="C4" s="88" t="s">
        <v>128</v>
      </c>
      <c r="D4" s="88" t="s">
        <v>129</v>
      </c>
      <c r="E4" s="88" t="s">
        <v>130</v>
      </c>
      <c r="F4" s="88" t="s">
        <v>131</v>
      </c>
    </row>
    <row r="5" spans="1:7" x14ac:dyDescent="0.25">
      <c r="A5" s="293" t="s">
        <v>0</v>
      </c>
      <c r="B5" s="293"/>
      <c r="C5" s="51">
        <v>2</v>
      </c>
      <c r="D5" s="51">
        <v>21</v>
      </c>
      <c r="E5" s="51">
        <v>17</v>
      </c>
      <c r="F5" s="52">
        <f>SUM(C5:E5)</f>
        <v>40</v>
      </c>
      <c r="G5" s="50"/>
    </row>
    <row r="6" spans="1:7" ht="15" customHeight="1" x14ac:dyDescent="0.25">
      <c r="A6" s="294" t="s">
        <v>69</v>
      </c>
      <c r="B6" s="294"/>
      <c r="C6" s="51"/>
      <c r="D6" s="51">
        <v>6</v>
      </c>
      <c r="E6" s="51">
        <v>2</v>
      </c>
      <c r="F6" s="52">
        <f t="shared" ref="F6:F8" si="0">SUM(C6:E6)</f>
        <v>8</v>
      </c>
      <c r="G6" s="50"/>
    </row>
    <row r="7" spans="1:7" x14ac:dyDescent="0.25">
      <c r="A7" s="293" t="s">
        <v>70</v>
      </c>
      <c r="B7" s="293"/>
      <c r="C7" s="51">
        <v>0</v>
      </c>
      <c r="D7" s="53">
        <v>21.38</v>
      </c>
      <c r="E7" s="53">
        <v>7.42</v>
      </c>
      <c r="F7" s="54">
        <f t="shared" si="0"/>
        <v>28.799999999999997</v>
      </c>
      <c r="G7" s="50"/>
    </row>
    <row r="8" spans="1:7" ht="15" customHeight="1" x14ac:dyDescent="0.25">
      <c r="A8" s="294" t="s">
        <v>71</v>
      </c>
      <c r="B8" s="294"/>
      <c r="C8" s="51">
        <v>0</v>
      </c>
      <c r="D8" s="53">
        <v>14237</v>
      </c>
      <c r="E8" s="53">
        <v>481</v>
      </c>
      <c r="F8" s="52">
        <f t="shared" si="0"/>
        <v>14718</v>
      </c>
      <c r="G8" s="50"/>
    </row>
    <row r="10" spans="1:7" x14ac:dyDescent="0.25">
      <c r="A10" s="148" t="s">
        <v>202</v>
      </c>
      <c r="B10" s="148"/>
      <c r="C10" s="288"/>
      <c r="D10" s="289"/>
      <c r="E10" s="289"/>
      <c r="F10" s="149">
        <v>132462</v>
      </c>
    </row>
    <row r="11" spans="1:7" x14ac:dyDescent="0.25">
      <c r="A11" s="283" t="s">
        <v>229</v>
      </c>
      <c r="B11" s="290"/>
      <c r="C11" s="291"/>
      <c r="D11" s="292"/>
      <c r="E11" s="292"/>
      <c r="F11" s="150">
        <f>F10/F8</f>
        <v>9</v>
      </c>
    </row>
  </sheetData>
  <mergeCells count="8">
    <mergeCell ref="C10:E10"/>
    <mergeCell ref="A11:B11"/>
    <mergeCell ref="C11:E11"/>
    <mergeCell ref="C3:F3"/>
    <mergeCell ref="A5:B5"/>
    <mergeCell ref="A6:B6"/>
    <mergeCell ref="A7:B7"/>
    <mergeCell ref="A8:B8"/>
  </mergeCells>
  <hyperlinks>
    <hyperlink ref="G1" location="Indice!A1" display="INDICE" xr:uid="{00000000-0004-0000-0B00-000000000000}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"/>
  <sheetViews>
    <sheetView showGridLines="0" zoomScale="85" zoomScaleNormal="85" workbookViewId="0">
      <selection activeCell="G16" sqref="G16"/>
    </sheetView>
  </sheetViews>
  <sheetFormatPr defaultColWidth="11.42578125" defaultRowHeight="15" x14ac:dyDescent="0.25"/>
  <cols>
    <col min="1" max="1" width="15.140625" customWidth="1"/>
    <col min="2" max="2" width="19.7109375" customWidth="1"/>
    <col min="7" max="7" width="12.5703125" bestFit="1" customWidth="1"/>
  </cols>
  <sheetData>
    <row r="1" spans="1:8" x14ac:dyDescent="0.25">
      <c r="A1" s="24" t="s">
        <v>231</v>
      </c>
      <c r="B1" s="7"/>
      <c r="C1" s="7"/>
      <c r="D1" s="7"/>
      <c r="E1" s="7"/>
      <c r="F1" s="7"/>
      <c r="G1" s="7"/>
      <c r="H1" s="59" t="s">
        <v>109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5"/>
      <c r="B3" s="55"/>
      <c r="C3" s="262" t="s">
        <v>132</v>
      </c>
      <c r="D3" s="262"/>
      <c r="E3" s="262"/>
      <c r="F3" s="262"/>
      <c r="G3" s="262"/>
    </row>
    <row r="4" spans="1:8" x14ac:dyDescent="0.25">
      <c r="A4" s="47"/>
      <c r="B4" s="56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56</v>
      </c>
    </row>
    <row r="5" spans="1:8" x14ac:dyDescent="0.25">
      <c r="A5" s="293" t="s">
        <v>0</v>
      </c>
      <c r="B5" s="293"/>
      <c r="C5" s="48">
        <v>78</v>
      </c>
      <c r="D5" s="48">
        <v>31</v>
      </c>
      <c r="E5" s="48">
        <v>3</v>
      </c>
      <c r="F5" s="48">
        <v>2</v>
      </c>
      <c r="G5" s="57">
        <f>SUM(C5:F5)</f>
        <v>114</v>
      </c>
    </row>
    <row r="6" spans="1:8" x14ac:dyDescent="0.25">
      <c r="A6" s="293" t="s">
        <v>83</v>
      </c>
      <c r="B6" s="293"/>
      <c r="C6" s="48">
        <v>3</v>
      </c>
      <c r="D6" s="48">
        <v>1</v>
      </c>
      <c r="E6" s="48">
        <v>1</v>
      </c>
      <c r="F6" s="48">
        <v>0</v>
      </c>
      <c r="G6" s="57">
        <f t="shared" ref="G6:G9" si="0">SUM(C6:F6)</f>
        <v>5</v>
      </c>
    </row>
    <row r="7" spans="1:8" x14ac:dyDescent="0.25">
      <c r="A7" s="293" t="s">
        <v>84</v>
      </c>
      <c r="B7" s="299"/>
      <c r="C7" s="48">
        <v>0</v>
      </c>
      <c r="D7" s="48">
        <v>0</v>
      </c>
      <c r="E7" s="48">
        <v>1</v>
      </c>
      <c r="F7" s="48">
        <v>1</v>
      </c>
      <c r="G7" s="57">
        <f t="shared" si="0"/>
        <v>2</v>
      </c>
    </row>
    <row r="8" spans="1:8" ht="15" customHeight="1" x14ac:dyDescent="0.25">
      <c r="A8" s="298" t="s">
        <v>72</v>
      </c>
      <c r="B8" s="298"/>
      <c r="C8" s="48">
        <v>53.6</v>
      </c>
      <c r="D8" s="48">
        <v>25.9</v>
      </c>
      <c r="E8" s="48">
        <v>1.9</v>
      </c>
      <c r="F8" s="48">
        <v>0</v>
      </c>
      <c r="G8" s="57">
        <f t="shared" si="0"/>
        <v>81.400000000000006</v>
      </c>
    </row>
    <row r="9" spans="1:8" ht="15" customHeight="1" x14ac:dyDescent="0.25">
      <c r="A9" s="296" t="s">
        <v>85</v>
      </c>
      <c r="B9" s="151" t="s">
        <v>86</v>
      </c>
      <c r="C9" s="49">
        <v>30385</v>
      </c>
      <c r="D9" s="49">
        <v>0</v>
      </c>
      <c r="E9" s="49">
        <v>1931</v>
      </c>
      <c r="F9" s="49">
        <v>0</v>
      </c>
      <c r="G9" s="58">
        <f t="shared" si="0"/>
        <v>32316</v>
      </c>
    </row>
    <row r="10" spans="1:8" x14ac:dyDescent="0.25">
      <c r="A10" s="297"/>
      <c r="B10" s="151" t="s">
        <v>87</v>
      </c>
      <c r="C10" s="49" t="s">
        <v>104</v>
      </c>
      <c r="D10" s="49" t="s">
        <v>104</v>
      </c>
      <c r="E10" s="49" t="s">
        <v>104</v>
      </c>
      <c r="F10" s="49" t="s">
        <v>104</v>
      </c>
      <c r="G10" s="57" t="s">
        <v>104</v>
      </c>
    </row>
    <row r="11" spans="1:8" x14ac:dyDescent="0.25">
      <c r="A11" s="297"/>
      <c r="B11" s="151" t="s">
        <v>88</v>
      </c>
      <c r="C11" s="49" t="s">
        <v>104</v>
      </c>
      <c r="D11" s="49" t="s">
        <v>104</v>
      </c>
      <c r="E11" s="49">
        <v>312</v>
      </c>
      <c r="F11" s="49">
        <v>96269</v>
      </c>
      <c r="G11" s="58">
        <f>SUM(C11:F11)</f>
        <v>96581</v>
      </c>
    </row>
    <row r="12" spans="1:8" x14ac:dyDescent="0.25">
      <c r="A12" s="297"/>
      <c r="B12" s="187" t="s">
        <v>171</v>
      </c>
      <c r="C12" s="188">
        <f t="shared" ref="C12:F12" si="1">SUM(C9:C11)</f>
        <v>30385</v>
      </c>
      <c r="D12" s="188">
        <f t="shared" si="1"/>
        <v>0</v>
      </c>
      <c r="E12" s="188">
        <f t="shared" si="1"/>
        <v>2243</v>
      </c>
      <c r="F12" s="188">
        <f t="shared" si="1"/>
        <v>96269</v>
      </c>
      <c r="G12" s="188">
        <f>SUM(G9:G11)</f>
        <v>128897</v>
      </c>
    </row>
    <row r="14" spans="1:8" x14ac:dyDescent="0.25">
      <c r="A14" s="257" t="s">
        <v>202</v>
      </c>
      <c r="B14" s="258"/>
      <c r="C14" s="230"/>
      <c r="D14" s="231"/>
      <c r="E14" s="231"/>
      <c r="F14" s="232"/>
      <c r="G14" s="103">
        <v>225478</v>
      </c>
    </row>
    <row r="15" spans="1:8" x14ac:dyDescent="0.25">
      <c r="A15" s="295" t="s">
        <v>229</v>
      </c>
      <c r="B15" s="295"/>
      <c r="C15" s="230"/>
      <c r="D15" s="231"/>
      <c r="E15" s="231"/>
      <c r="F15" s="232"/>
      <c r="G15" s="152">
        <f>G14/G12</f>
        <v>1.749288191346579</v>
      </c>
    </row>
  </sheetData>
  <mergeCells count="10">
    <mergeCell ref="A5:B5"/>
    <mergeCell ref="A6:B6"/>
    <mergeCell ref="A8:B8"/>
    <mergeCell ref="C3:G3"/>
    <mergeCell ref="A7:B7"/>
    <mergeCell ref="A14:B14"/>
    <mergeCell ref="C14:F14"/>
    <mergeCell ref="A15:B15"/>
    <mergeCell ref="C15:F15"/>
    <mergeCell ref="A9:A12"/>
  </mergeCells>
  <hyperlinks>
    <hyperlink ref="H1" location="Indice!A1" display="INDICE" xr:uid="{00000000-0004-0000-0C00-000000000000}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showGridLines="0" workbookViewId="0">
      <selection activeCell="A10" sqref="A10:B11"/>
    </sheetView>
  </sheetViews>
  <sheetFormatPr defaultColWidth="11.42578125" defaultRowHeight="15" x14ac:dyDescent="0.25"/>
  <cols>
    <col min="1" max="1" width="14.7109375" customWidth="1"/>
    <col min="2" max="2" width="14.28515625" customWidth="1"/>
    <col min="4" max="4" width="9.7109375" customWidth="1"/>
    <col min="5" max="5" width="11.140625" customWidth="1"/>
    <col min="7" max="7" width="12.42578125" customWidth="1"/>
  </cols>
  <sheetData>
    <row r="1" spans="1:8" x14ac:dyDescent="0.25">
      <c r="A1" s="24" t="s">
        <v>232</v>
      </c>
      <c r="B1" s="7"/>
      <c r="C1" s="7"/>
      <c r="D1" s="7"/>
      <c r="E1" s="7"/>
      <c r="F1" s="7"/>
      <c r="G1" s="7"/>
      <c r="H1" s="59" t="s">
        <v>109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5"/>
      <c r="B3" s="55"/>
      <c r="C3" s="300" t="s">
        <v>139</v>
      </c>
      <c r="D3" s="301"/>
      <c r="E3" s="301"/>
      <c r="F3" s="301"/>
      <c r="G3" s="301"/>
    </row>
    <row r="4" spans="1:8" x14ac:dyDescent="0.25">
      <c r="A4" s="47"/>
      <c r="B4" s="56"/>
      <c r="C4" s="153" t="s">
        <v>19</v>
      </c>
      <c r="D4" s="153" t="s">
        <v>20</v>
      </c>
      <c r="E4" s="153" t="s">
        <v>21</v>
      </c>
      <c r="F4" s="153" t="s">
        <v>22</v>
      </c>
      <c r="G4" s="153" t="s">
        <v>56</v>
      </c>
    </row>
    <row r="5" spans="1:8" x14ac:dyDescent="0.25">
      <c r="A5" s="293" t="s">
        <v>72</v>
      </c>
      <c r="B5" s="299"/>
      <c r="C5" s="64">
        <v>4.55</v>
      </c>
      <c r="D5" s="64">
        <v>583.12</v>
      </c>
      <c r="E5" s="64">
        <v>706.26</v>
      </c>
      <c r="F5" s="64">
        <v>4.28</v>
      </c>
      <c r="G5" s="67">
        <f>SUM(C5:F5)</f>
        <v>1298.2099999999998</v>
      </c>
    </row>
    <row r="6" spans="1:8" x14ac:dyDescent="0.25">
      <c r="A6" s="293" t="s">
        <v>55</v>
      </c>
      <c r="B6" s="299"/>
      <c r="C6" s="64" t="s">
        <v>104</v>
      </c>
      <c r="D6" s="49">
        <v>16160</v>
      </c>
      <c r="E6" s="49">
        <v>23414</v>
      </c>
      <c r="F6" s="49" t="s">
        <v>104</v>
      </c>
      <c r="G6" s="58">
        <f>SUM(C6:F6)</f>
        <v>39574</v>
      </c>
    </row>
    <row r="7" spans="1:8" x14ac:dyDescent="0.25">
      <c r="A7" s="302" t="s">
        <v>91</v>
      </c>
      <c r="B7" s="154" t="s">
        <v>89</v>
      </c>
      <c r="C7" s="64" t="s">
        <v>104</v>
      </c>
      <c r="D7" s="49">
        <v>6700</v>
      </c>
      <c r="E7" s="49">
        <v>23414</v>
      </c>
      <c r="F7" s="49" t="s">
        <v>104</v>
      </c>
      <c r="G7" s="58">
        <f>SUM(C7:F7)</f>
        <v>30114</v>
      </c>
    </row>
    <row r="8" spans="1:8" x14ac:dyDescent="0.25">
      <c r="A8" s="303"/>
      <c r="B8" s="154" t="s">
        <v>90</v>
      </c>
      <c r="C8" s="64" t="s">
        <v>104</v>
      </c>
      <c r="D8" s="49">
        <v>9460</v>
      </c>
      <c r="E8" s="49" t="s">
        <v>104</v>
      </c>
      <c r="F8" s="49" t="s">
        <v>104</v>
      </c>
      <c r="G8" s="58">
        <f>SUM(C8:F8)</f>
        <v>9460</v>
      </c>
    </row>
    <row r="9" spans="1:8" ht="15" customHeight="1" x14ac:dyDescent="0.25"/>
    <row r="10" spans="1:8" x14ac:dyDescent="0.25">
      <c r="A10" s="257" t="s">
        <v>202</v>
      </c>
      <c r="B10" s="258"/>
      <c r="C10" s="230"/>
      <c r="D10" s="231"/>
      <c r="E10" s="231"/>
      <c r="F10" s="232"/>
      <c r="G10" s="121">
        <v>400145.19999999995</v>
      </c>
    </row>
    <row r="11" spans="1:8" x14ac:dyDescent="0.25">
      <c r="A11" s="295" t="s">
        <v>229</v>
      </c>
      <c r="B11" s="295"/>
      <c r="C11" s="230"/>
      <c r="D11" s="231"/>
      <c r="E11" s="231"/>
      <c r="F11" s="232"/>
      <c r="G11" s="152">
        <v>8.14</v>
      </c>
    </row>
    <row r="14" spans="1:8" ht="21.75" customHeight="1" x14ac:dyDescent="0.25"/>
    <row r="15" spans="1:8" ht="24.75" customHeight="1" x14ac:dyDescent="0.25"/>
  </sheetData>
  <mergeCells count="8">
    <mergeCell ref="C3:G3"/>
    <mergeCell ref="A10:B10"/>
    <mergeCell ref="C10:F10"/>
    <mergeCell ref="A11:B11"/>
    <mergeCell ref="C11:F11"/>
    <mergeCell ref="A7:A8"/>
    <mergeCell ref="A5:B5"/>
    <mergeCell ref="A6:B6"/>
  </mergeCells>
  <hyperlinks>
    <hyperlink ref="H1" location="Indice!A1" display="INDICE" xr:uid="{00000000-0004-0000-0D00-000000000000}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"/>
  <sheetViews>
    <sheetView showGridLines="0" zoomScaleNormal="100" workbookViewId="0">
      <selection activeCell="G10" sqref="G10"/>
    </sheetView>
  </sheetViews>
  <sheetFormatPr defaultColWidth="11.42578125" defaultRowHeight="15" x14ac:dyDescent="0.25"/>
  <cols>
    <col min="1" max="1" width="21.28515625" customWidth="1"/>
    <col min="2" max="2" width="12.7109375" customWidth="1"/>
    <col min="3" max="3" width="14" customWidth="1"/>
    <col min="4" max="4" width="13.42578125" customWidth="1"/>
    <col min="5" max="5" width="14.140625" customWidth="1"/>
    <col min="6" max="7" width="13.28515625" customWidth="1"/>
  </cols>
  <sheetData>
    <row r="1" spans="1:8" x14ac:dyDescent="0.25">
      <c r="A1" s="24" t="s">
        <v>233</v>
      </c>
      <c r="B1" s="7"/>
      <c r="H1" s="59" t="s">
        <v>109</v>
      </c>
    </row>
    <row r="2" spans="1:8" x14ac:dyDescent="0.25">
      <c r="A2" s="7"/>
      <c r="B2" s="7"/>
    </row>
    <row r="3" spans="1:8" x14ac:dyDescent="0.25">
      <c r="A3" s="60"/>
      <c r="B3" s="60"/>
      <c r="C3" s="304" t="s">
        <v>133</v>
      </c>
      <c r="D3" s="305"/>
      <c r="E3" s="305"/>
      <c r="F3" s="305"/>
      <c r="G3" s="305"/>
    </row>
    <row r="4" spans="1:8" x14ac:dyDescent="0.25">
      <c r="A4" s="47"/>
      <c r="B4" s="56"/>
      <c r="C4" s="153" t="s">
        <v>19</v>
      </c>
      <c r="D4" s="153" t="s">
        <v>20</v>
      </c>
      <c r="E4" s="153" t="s">
        <v>21</v>
      </c>
      <c r="F4" s="153" t="s">
        <v>22</v>
      </c>
      <c r="G4" s="153" t="s">
        <v>56</v>
      </c>
    </row>
    <row r="5" spans="1:8" x14ac:dyDescent="0.25">
      <c r="A5" s="306" t="s">
        <v>73</v>
      </c>
      <c r="B5" s="306"/>
      <c r="C5" s="49">
        <v>23</v>
      </c>
      <c r="D5" s="61" t="s">
        <v>104</v>
      </c>
      <c r="E5" s="61" t="s">
        <v>104</v>
      </c>
      <c r="F5" s="61">
        <v>2</v>
      </c>
      <c r="G5" s="62">
        <f>SUM(C5:F5)</f>
        <v>25</v>
      </c>
    </row>
    <row r="6" spans="1:8" x14ac:dyDescent="0.25">
      <c r="A6" s="306" t="s">
        <v>74</v>
      </c>
      <c r="B6" s="306"/>
      <c r="C6" s="49">
        <v>8</v>
      </c>
      <c r="D6" s="63" t="s">
        <v>104</v>
      </c>
      <c r="E6" s="63" t="s">
        <v>104</v>
      </c>
      <c r="F6" s="63" t="s">
        <v>104</v>
      </c>
      <c r="G6" s="62">
        <f t="shared" ref="G6:G10" si="0">SUM(C6:F6)</f>
        <v>8</v>
      </c>
    </row>
    <row r="7" spans="1:8" x14ac:dyDescent="0.25">
      <c r="A7" s="306" t="s">
        <v>10</v>
      </c>
      <c r="B7" s="306"/>
      <c r="C7" s="64">
        <v>19.91</v>
      </c>
      <c r="D7" s="63" t="s">
        <v>104</v>
      </c>
      <c r="E7" s="63" t="s">
        <v>104</v>
      </c>
      <c r="F7" s="65">
        <v>1.58</v>
      </c>
      <c r="G7" s="66">
        <f t="shared" si="0"/>
        <v>21.490000000000002</v>
      </c>
    </row>
    <row r="8" spans="1:8" ht="15" customHeight="1" x14ac:dyDescent="0.25">
      <c r="A8" s="279" t="s">
        <v>34</v>
      </c>
      <c r="B8" s="155" t="s">
        <v>75</v>
      </c>
      <c r="C8" s="64">
        <v>2.91</v>
      </c>
      <c r="D8" s="61" t="s">
        <v>104</v>
      </c>
      <c r="E8" s="61" t="s">
        <v>104</v>
      </c>
      <c r="F8" s="61" t="s">
        <v>104</v>
      </c>
      <c r="G8" s="66">
        <f t="shared" si="0"/>
        <v>2.91</v>
      </c>
    </row>
    <row r="9" spans="1:8" x14ac:dyDescent="0.25">
      <c r="A9" s="279"/>
      <c r="B9" s="155" t="s">
        <v>76</v>
      </c>
      <c r="C9" s="64">
        <v>4.18</v>
      </c>
      <c r="D9" s="61" t="s">
        <v>104</v>
      </c>
      <c r="E9" s="61" t="s">
        <v>104</v>
      </c>
      <c r="F9" s="65">
        <v>0.2</v>
      </c>
      <c r="G9" s="66">
        <f t="shared" si="0"/>
        <v>4.38</v>
      </c>
    </row>
    <row r="10" spans="1:8" x14ac:dyDescent="0.25">
      <c r="A10" s="306" t="s">
        <v>77</v>
      </c>
      <c r="B10" s="306"/>
      <c r="C10" s="49">
        <v>86373.55</v>
      </c>
      <c r="D10" s="61" t="s">
        <v>104</v>
      </c>
      <c r="E10" s="61" t="s">
        <v>104</v>
      </c>
      <c r="F10" s="61" t="s">
        <v>104</v>
      </c>
      <c r="G10" s="66">
        <f t="shared" si="0"/>
        <v>86373.55</v>
      </c>
    </row>
    <row r="12" spans="1:8" x14ac:dyDescent="0.25">
      <c r="A12" s="257" t="s">
        <v>202</v>
      </c>
      <c r="B12" s="258"/>
      <c r="C12" s="230"/>
      <c r="D12" s="231"/>
      <c r="E12" s="231"/>
      <c r="F12" s="232"/>
      <c r="G12" s="122">
        <v>259120.65000000002</v>
      </c>
    </row>
    <row r="13" spans="1:8" x14ac:dyDescent="0.25">
      <c r="A13" s="295" t="s">
        <v>229</v>
      </c>
      <c r="B13" s="295"/>
      <c r="C13" s="230"/>
      <c r="D13" s="231"/>
      <c r="E13" s="231"/>
      <c r="F13" s="232"/>
      <c r="G13" s="152">
        <f>G12/G10</f>
        <v>3</v>
      </c>
    </row>
  </sheetData>
  <mergeCells count="10">
    <mergeCell ref="A12:B12"/>
    <mergeCell ref="C12:F12"/>
    <mergeCell ref="A13:B13"/>
    <mergeCell ref="C13:F13"/>
    <mergeCell ref="C3:G3"/>
    <mergeCell ref="A5:B5"/>
    <mergeCell ref="A10:B10"/>
    <mergeCell ref="A6:B6"/>
    <mergeCell ref="A7:B7"/>
    <mergeCell ref="A8:A9"/>
  </mergeCells>
  <hyperlinks>
    <hyperlink ref="H1" location="Indice!A1" display="INDICE" xr:uid="{00000000-0004-0000-0E00-000000000000}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"/>
  <sheetViews>
    <sheetView showGridLines="0" workbookViewId="0">
      <selection activeCell="M23" sqref="M23"/>
    </sheetView>
  </sheetViews>
  <sheetFormatPr defaultColWidth="11.42578125" defaultRowHeight="15" x14ac:dyDescent="0.25"/>
  <cols>
    <col min="2" max="2" width="21.5703125" customWidth="1"/>
    <col min="3" max="3" width="21.140625" customWidth="1"/>
  </cols>
  <sheetData>
    <row r="1" spans="1:4" x14ac:dyDescent="0.25">
      <c r="A1" s="23" t="s">
        <v>234</v>
      </c>
      <c r="B1" s="7"/>
      <c r="C1" s="7"/>
      <c r="D1" s="59" t="s">
        <v>109</v>
      </c>
    </row>
    <row r="2" spans="1:4" x14ac:dyDescent="0.25">
      <c r="A2" s="22"/>
      <c r="B2" s="7"/>
      <c r="C2" s="7"/>
    </row>
    <row r="3" spans="1:4" x14ac:dyDescent="0.25">
      <c r="A3" s="47"/>
      <c r="B3" s="47"/>
      <c r="C3" s="157" t="s">
        <v>134</v>
      </c>
    </row>
    <row r="4" spans="1:4" x14ac:dyDescent="0.25">
      <c r="A4" s="293" t="s">
        <v>0</v>
      </c>
      <c r="B4" s="293"/>
      <c r="C4" s="48">
        <v>21</v>
      </c>
    </row>
    <row r="5" spans="1:4" ht="15" customHeight="1" x14ac:dyDescent="0.25">
      <c r="A5" s="294" t="s">
        <v>69</v>
      </c>
      <c r="B5" s="294"/>
      <c r="C5" s="48">
        <v>4</v>
      </c>
    </row>
    <row r="6" spans="1:4" x14ac:dyDescent="0.25">
      <c r="A6" s="293" t="s">
        <v>10</v>
      </c>
      <c r="B6" s="293"/>
      <c r="C6" s="48">
        <v>3.04</v>
      </c>
    </row>
    <row r="7" spans="1:4" ht="26.25" customHeight="1" x14ac:dyDescent="0.25">
      <c r="A7" s="294" t="s">
        <v>71</v>
      </c>
      <c r="B7" s="294"/>
      <c r="C7" s="49">
        <v>29166</v>
      </c>
    </row>
    <row r="9" spans="1:4" x14ac:dyDescent="0.25">
      <c r="A9" s="148" t="s">
        <v>202</v>
      </c>
      <c r="B9" s="148"/>
      <c r="C9" s="160">
        <v>87498</v>
      </c>
    </row>
    <row r="10" spans="1:4" x14ac:dyDescent="0.25">
      <c r="A10" s="283" t="s">
        <v>229</v>
      </c>
      <c r="B10" s="284"/>
      <c r="C10" s="159">
        <f>C9/C7</f>
        <v>3</v>
      </c>
    </row>
  </sheetData>
  <mergeCells count="5">
    <mergeCell ref="A10:B10"/>
    <mergeCell ref="A4:B4"/>
    <mergeCell ref="A5:B5"/>
    <mergeCell ref="A6:B6"/>
    <mergeCell ref="A7:B7"/>
  </mergeCells>
  <hyperlinks>
    <hyperlink ref="D1" location="Indice!A1" display="INDICE" xr:uid="{00000000-0004-0000-0F00-000000000000}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0"/>
  <sheetViews>
    <sheetView showGridLines="0" workbookViewId="0">
      <selection activeCell="E16" sqref="E16"/>
    </sheetView>
  </sheetViews>
  <sheetFormatPr defaultColWidth="11.42578125" defaultRowHeight="15" x14ac:dyDescent="0.25"/>
  <cols>
    <col min="2" max="2" width="19.28515625" customWidth="1"/>
    <col min="3" max="3" width="21.42578125" customWidth="1"/>
  </cols>
  <sheetData>
    <row r="1" spans="1:4" x14ac:dyDescent="0.25">
      <c r="A1" s="23" t="s">
        <v>235</v>
      </c>
      <c r="B1" s="7"/>
      <c r="C1" s="7"/>
      <c r="D1" s="59" t="s">
        <v>109</v>
      </c>
    </row>
    <row r="2" spans="1:4" x14ac:dyDescent="0.25">
      <c r="A2" s="22"/>
      <c r="B2" s="7"/>
      <c r="C2" s="7"/>
    </row>
    <row r="3" spans="1:4" x14ac:dyDescent="0.25">
      <c r="A3" s="47"/>
      <c r="B3" s="47"/>
      <c r="C3" s="157" t="s">
        <v>135</v>
      </c>
    </row>
    <row r="4" spans="1:4" x14ac:dyDescent="0.25">
      <c r="A4" s="293" t="s">
        <v>0</v>
      </c>
      <c r="B4" s="293"/>
      <c r="C4" s="48">
        <v>16</v>
      </c>
    </row>
    <row r="5" spans="1:4" ht="15" customHeight="1" x14ac:dyDescent="0.25">
      <c r="A5" s="294" t="s">
        <v>69</v>
      </c>
      <c r="B5" s="294"/>
      <c r="C5" s="48">
        <v>1</v>
      </c>
    </row>
    <row r="6" spans="1:4" x14ac:dyDescent="0.25">
      <c r="A6" s="293" t="s">
        <v>10</v>
      </c>
      <c r="B6" s="293"/>
      <c r="C6" s="48">
        <v>3.48</v>
      </c>
    </row>
    <row r="7" spans="1:4" ht="15" customHeight="1" x14ac:dyDescent="0.25">
      <c r="A7" s="294" t="s">
        <v>71</v>
      </c>
      <c r="B7" s="294"/>
      <c r="C7" s="49">
        <v>4948</v>
      </c>
    </row>
    <row r="9" spans="1:4" x14ac:dyDescent="0.25">
      <c r="A9" s="148" t="s">
        <v>202</v>
      </c>
      <c r="B9" s="148"/>
      <c r="C9" s="158">
        <v>7422</v>
      </c>
    </row>
    <row r="10" spans="1:4" x14ac:dyDescent="0.25">
      <c r="A10" s="283" t="s">
        <v>229</v>
      </c>
      <c r="B10" s="284"/>
      <c r="C10" s="159">
        <f>C9/C7</f>
        <v>1.5</v>
      </c>
    </row>
  </sheetData>
  <mergeCells count="5">
    <mergeCell ref="A10:B10"/>
    <mergeCell ref="A4:B4"/>
    <mergeCell ref="A5:B5"/>
    <mergeCell ref="A6:B6"/>
    <mergeCell ref="A7:B7"/>
  </mergeCells>
  <hyperlinks>
    <hyperlink ref="D1" location="Indice!A1" display="INDICE" xr:uid="{00000000-0004-0000-1000-000000000000}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0"/>
  <sheetViews>
    <sheetView showGridLines="0" workbookViewId="0">
      <selection activeCell="C15" sqref="A15:XFD15"/>
    </sheetView>
  </sheetViews>
  <sheetFormatPr defaultColWidth="11.42578125" defaultRowHeight="15" x14ac:dyDescent="0.25"/>
  <cols>
    <col min="2" max="2" width="20.7109375" customWidth="1"/>
    <col min="3" max="3" width="23.140625" customWidth="1"/>
  </cols>
  <sheetData>
    <row r="1" spans="1:4" x14ac:dyDescent="0.25">
      <c r="A1" s="23" t="s">
        <v>236</v>
      </c>
      <c r="B1" s="7"/>
      <c r="C1" s="7"/>
      <c r="D1" s="59" t="s">
        <v>109</v>
      </c>
    </row>
    <row r="2" spans="1:4" x14ac:dyDescent="0.25">
      <c r="A2" s="22"/>
      <c r="B2" s="7"/>
      <c r="C2" s="7"/>
    </row>
    <row r="3" spans="1:4" x14ac:dyDescent="0.25">
      <c r="A3" s="47"/>
      <c r="B3" s="47"/>
      <c r="C3" s="156" t="s">
        <v>136</v>
      </c>
    </row>
    <row r="4" spans="1:4" x14ac:dyDescent="0.25">
      <c r="A4" s="293" t="s">
        <v>0</v>
      </c>
      <c r="B4" s="293"/>
      <c r="C4" s="48">
        <v>8</v>
      </c>
    </row>
    <row r="5" spans="1:4" ht="15" customHeight="1" x14ac:dyDescent="0.25">
      <c r="A5" s="294" t="s">
        <v>69</v>
      </c>
      <c r="B5" s="294"/>
      <c r="C5" s="48">
        <v>4</v>
      </c>
    </row>
    <row r="6" spans="1:4" x14ac:dyDescent="0.25">
      <c r="A6" s="293" t="s">
        <v>10</v>
      </c>
      <c r="B6" s="293"/>
      <c r="C6" s="48">
        <v>4.72</v>
      </c>
    </row>
    <row r="7" spans="1:4" ht="15" customHeight="1" x14ac:dyDescent="0.25">
      <c r="A7" s="294" t="s">
        <v>71</v>
      </c>
      <c r="B7" s="294"/>
      <c r="C7" s="49">
        <v>418</v>
      </c>
    </row>
    <row r="9" spans="1:4" x14ac:dyDescent="0.25">
      <c r="A9" s="148" t="s">
        <v>202</v>
      </c>
      <c r="B9" s="148"/>
      <c r="C9" s="162">
        <v>1672</v>
      </c>
    </row>
    <row r="10" spans="1:4" x14ac:dyDescent="0.25">
      <c r="A10" s="283" t="s">
        <v>229</v>
      </c>
      <c r="B10" s="284"/>
      <c r="C10" s="163">
        <f>C9/C7</f>
        <v>4</v>
      </c>
    </row>
  </sheetData>
  <mergeCells count="5">
    <mergeCell ref="A10:B10"/>
    <mergeCell ref="A4:B4"/>
    <mergeCell ref="A5:B5"/>
    <mergeCell ref="A6:B6"/>
    <mergeCell ref="A7:B7"/>
  </mergeCells>
  <hyperlinks>
    <hyperlink ref="D1" location="Indice!A1" display="INDICE" xr:uid="{00000000-0004-0000-11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FEE0-8CD1-4D84-BC92-9AC87828834A}">
  <dimension ref="A2:G51"/>
  <sheetViews>
    <sheetView showGridLines="0" zoomScale="70" zoomScaleNormal="70" workbookViewId="0">
      <selection activeCell="D5" sqref="D5"/>
    </sheetView>
  </sheetViews>
  <sheetFormatPr defaultColWidth="11.42578125" defaultRowHeight="15" x14ac:dyDescent="0.25"/>
  <cols>
    <col min="1" max="1" width="17.85546875" customWidth="1"/>
    <col min="2" max="2" width="35.140625" customWidth="1"/>
    <col min="3" max="3" width="24.5703125" customWidth="1"/>
    <col min="4" max="5" width="15.5703125" bestFit="1" customWidth="1"/>
  </cols>
  <sheetData>
    <row r="2" spans="1:7" ht="37.5" customHeight="1" x14ac:dyDescent="0.25">
      <c r="A2" s="206" t="s">
        <v>225</v>
      </c>
      <c r="B2" s="206"/>
      <c r="C2" s="206"/>
      <c r="G2" s="59" t="s">
        <v>109</v>
      </c>
    </row>
    <row r="4" spans="1:7" x14ac:dyDescent="0.25">
      <c r="C4" t="s">
        <v>217</v>
      </c>
    </row>
    <row r="5" spans="1:7" x14ac:dyDescent="0.25">
      <c r="A5" s="207" t="s">
        <v>107</v>
      </c>
      <c r="B5" s="111" t="s">
        <v>11</v>
      </c>
      <c r="C5" s="93">
        <f>Viños!C22</f>
        <v>30658687</v>
      </c>
      <c r="D5" s="194"/>
    </row>
    <row r="6" spans="1:7" ht="25.5" customHeight="1" x14ac:dyDescent="0.25">
      <c r="A6" s="207"/>
      <c r="B6" s="111" t="s">
        <v>12</v>
      </c>
      <c r="C6" s="93">
        <f>Viños!D22</f>
        <v>19309728</v>
      </c>
    </row>
    <row r="7" spans="1:7" ht="25.5" customHeight="1" x14ac:dyDescent="0.25">
      <c r="A7" s="207"/>
      <c r="B7" s="111" t="s">
        <v>13</v>
      </c>
      <c r="C7" s="93">
        <f>Viños!E22</f>
        <v>142262337</v>
      </c>
    </row>
    <row r="8" spans="1:7" ht="25.5" customHeight="1" x14ac:dyDescent="0.25">
      <c r="A8" s="207"/>
      <c r="B8" s="111" t="s">
        <v>14</v>
      </c>
      <c r="C8" s="93">
        <f>Viños!F22</f>
        <v>17544115</v>
      </c>
    </row>
    <row r="9" spans="1:7" ht="25.5" customHeight="1" x14ac:dyDescent="0.25">
      <c r="A9" s="207"/>
      <c r="B9" s="111" t="s">
        <v>15</v>
      </c>
      <c r="C9" s="93">
        <f>Viños!G22</f>
        <v>21455496</v>
      </c>
    </row>
    <row r="10" spans="1:7" ht="25.5" customHeight="1" x14ac:dyDescent="0.25">
      <c r="A10" s="207"/>
      <c r="B10" s="111" t="s">
        <v>95</v>
      </c>
      <c r="C10" s="93">
        <f>Viños!H22</f>
        <v>115780</v>
      </c>
    </row>
    <row r="11" spans="1:7" ht="21" customHeight="1" x14ac:dyDescent="0.25">
      <c r="A11" s="207"/>
      <c r="B11" s="111" t="s">
        <v>96</v>
      </c>
      <c r="C11" s="93">
        <f>Viños!I22</f>
        <v>27580</v>
      </c>
    </row>
    <row r="12" spans="1:7" x14ac:dyDescent="0.25">
      <c r="A12" s="207"/>
      <c r="B12" s="111" t="s">
        <v>97</v>
      </c>
      <c r="C12" s="93">
        <f>Viños!J22</f>
        <v>74600</v>
      </c>
    </row>
    <row r="13" spans="1:7" x14ac:dyDescent="0.25">
      <c r="A13" s="207"/>
      <c r="B13" s="111" t="s">
        <v>106</v>
      </c>
      <c r="C13" s="93">
        <f>Viños!K22</f>
        <v>75200</v>
      </c>
    </row>
    <row r="14" spans="1:7" x14ac:dyDescent="0.25">
      <c r="A14" s="207"/>
      <c r="B14" s="134" t="s">
        <v>53</v>
      </c>
      <c r="C14" s="135">
        <f>SUM(C5:C13)</f>
        <v>231523523</v>
      </c>
    </row>
    <row r="15" spans="1:7" ht="7.5" customHeight="1" x14ac:dyDescent="0.25">
      <c r="C15" s="131"/>
    </row>
    <row r="16" spans="1:7" x14ac:dyDescent="0.25">
      <c r="A16" s="206" t="s">
        <v>98</v>
      </c>
      <c r="B16" s="136" t="s">
        <v>79</v>
      </c>
      <c r="C16" s="93">
        <f>'Augardentes e licores'!G14</f>
        <v>1404450</v>
      </c>
    </row>
    <row r="17" spans="1:5" x14ac:dyDescent="0.25">
      <c r="A17" s="206"/>
      <c r="B17" s="136" t="s">
        <v>80</v>
      </c>
      <c r="C17" s="93">
        <f>'Augardentes e licores'!G15</f>
        <v>84120</v>
      </c>
    </row>
    <row r="18" spans="1:5" x14ac:dyDescent="0.25">
      <c r="A18" s="206"/>
      <c r="B18" s="136" t="s">
        <v>81</v>
      </c>
      <c r="C18" s="93">
        <f>'Augardentes e licores'!G16</f>
        <v>1608508</v>
      </c>
    </row>
    <row r="19" spans="1:5" x14ac:dyDescent="0.25">
      <c r="A19" s="206"/>
      <c r="B19" s="136" t="s">
        <v>82</v>
      </c>
      <c r="C19" s="93">
        <f>'Augardentes e licores'!G17</f>
        <v>1526030</v>
      </c>
    </row>
    <row r="20" spans="1:5" x14ac:dyDescent="0.25">
      <c r="A20" s="206"/>
      <c r="B20" s="137" t="s">
        <v>53</v>
      </c>
      <c r="C20" s="138">
        <f>SUM(C16:C19)</f>
        <v>4623108</v>
      </c>
    </row>
    <row r="21" spans="1:5" ht="8.25" customHeight="1" x14ac:dyDescent="0.25">
      <c r="C21" s="131"/>
    </row>
    <row r="22" spans="1:5" x14ac:dyDescent="0.25">
      <c r="A22" s="206" t="s">
        <v>151</v>
      </c>
      <c r="B22" s="139" t="s">
        <v>114</v>
      </c>
      <c r="C22" s="93">
        <f>Tenreira!G17</f>
        <v>123000000</v>
      </c>
    </row>
    <row r="23" spans="1:5" x14ac:dyDescent="0.25">
      <c r="A23" s="206"/>
      <c r="B23" s="139" t="s">
        <v>218</v>
      </c>
      <c r="C23" s="93">
        <f>'Vaca e Boi'!F19</f>
        <v>800000</v>
      </c>
    </row>
    <row r="24" spans="1:5" x14ac:dyDescent="0.25">
      <c r="A24" s="206"/>
      <c r="B24" s="139" t="s">
        <v>152</v>
      </c>
      <c r="C24" s="93">
        <f>Lacón!F10</f>
        <v>42819.6</v>
      </c>
    </row>
    <row r="25" spans="1:5" x14ac:dyDescent="0.25">
      <c r="A25" s="206"/>
      <c r="B25" s="137" t="s">
        <v>53</v>
      </c>
      <c r="C25" s="138">
        <f>SUM(C22:C24)</f>
        <v>123842819.59999999</v>
      </c>
    </row>
    <row r="26" spans="1:5" x14ac:dyDescent="0.25">
      <c r="C26" s="131"/>
    </row>
    <row r="27" spans="1:5" x14ac:dyDescent="0.25">
      <c r="A27" s="202" t="s">
        <v>153</v>
      </c>
      <c r="B27" s="139" t="s">
        <v>219</v>
      </c>
      <c r="C27" s="140">
        <f>Queixos!C11</f>
        <v>10555914.720000003</v>
      </c>
    </row>
    <row r="28" spans="1:5" x14ac:dyDescent="0.25">
      <c r="A28" s="202"/>
      <c r="B28" s="139" t="s">
        <v>220</v>
      </c>
      <c r="C28" s="140">
        <f>Queixos!D11</f>
        <v>21276390.350000001</v>
      </c>
      <c r="D28" s="186"/>
    </row>
    <row r="29" spans="1:5" x14ac:dyDescent="0.25">
      <c r="A29" s="202"/>
      <c r="B29" s="139" t="s">
        <v>221</v>
      </c>
      <c r="C29" s="141">
        <f>Queixos!E11</f>
        <v>3859431.18</v>
      </c>
    </row>
    <row r="30" spans="1:5" x14ac:dyDescent="0.25">
      <c r="A30" s="202"/>
      <c r="B30" s="139" t="s">
        <v>222</v>
      </c>
      <c r="C30" s="142">
        <f>Queixos!F11</f>
        <v>514769</v>
      </c>
    </row>
    <row r="31" spans="1:5" x14ac:dyDescent="0.25">
      <c r="A31" s="202"/>
      <c r="B31" s="139" t="s">
        <v>116</v>
      </c>
      <c r="C31" s="142">
        <f>Mel!G11</f>
        <v>2463425.58</v>
      </c>
      <c r="D31" s="131"/>
      <c r="E31" s="131"/>
    </row>
    <row r="32" spans="1:5" x14ac:dyDescent="0.25">
      <c r="A32" s="202"/>
      <c r="B32" s="137" t="s">
        <v>53</v>
      </c>
      <c r="C32" s="138">
        <f>SUM(C27:C31)</f>
        <v>38669930.830000006</v>
      </c>
    </row>
    <row r="33" spans="1:3" x14ac:dyDescent="0.25">
      <c r="C33" s="131"/>
    </row>
    <row r="34" spans="1:3" ht="27" customHeight="1" x14ac:dyDescent="0.25">
      <c r="A34" s="132" t="s">
        <v>154</v>
      </c>
      <c r="B34" s="143" t="s">
        <v>126</v>
      </c>
      <c r="C34" s="144">
        <f>'Agricultura ecolóxica'!H15</f>
        <v>92785178</v>
      </c>
    </row>
    <row r="35" spans="1:3" x14ac:dyDescent="0.25">
      <c r="C35" s="131"/>
    </row>
    <row r="36" spans="1:3" ht="15" customHeight="1" x14ac:dyDescent="0.25">
      <c r="A36" s="204" t="s">
        <v>223</v>
      </c>
      <c r="B36" s="111" t="s">
        <v>110</v>
      </c>
      <c r="C36" s="93">
        <f>Pataca!H11</f>
        <v>4741190</v>
      </c>
    </row>
    <row r="37" spans="1:3" x14ac:dyDescent="0.25">
      <c r="A37" s="204"/>
      <c r="B37" s="111" t="s">
        <v>138</v>
      </c>
      <c r="C37" s="93">
        <f>'Faba de Lourenzá'!F10</f>
        <v>132462</v>
      </c>
    </row>
    <row r="38" spans="1:3" x14ac:dyDescent="0.25">
      <c r="A38" s="204"/>
      <c r="B38" s="111" t="s">
        <v>132</v>
      </c>
      <c r="C38" s="93">
        <f>'Grelos de Galicia'!G14</f>
        <v>225478</v>
      </c>
    </row>
    <row r="39" spans="1:3" x14ac:dyDescent="0.25">
      <c r="A39" s="204"/>
      <c r="B39" s="111" t="s">
        <v>139</v>
      </c>
      <c r="C39" s="93">
        <f>'Castaña de Galicia'!G10</f>
        <v>400145.19999999995</v>
      </c>
    </row>
    <row r="40" spans="1:3" x14ac:dyDescent="0.25">
      <c r="A40" s="204"/>
      <c r="B40" s="111" t="s">
        <v>133</v>
      </c>
      <c r="C40" s="93">
        <f>'Pemento de Herbón'!G12</f>
        <v>259120.65000000002</v>
      </c>
    </row>
    <row r="41" spans="1:3" x14ac:dyDescent="0.25">
      <c r="A41" s="204"/>
      <c r="B41" s="111" t="s">
        <v>134</v>
      </c>
      <c r="C41" s="161">
        <f>'Pemento do Couto'!C9</f>
        <v>87498</v>
      </c>
    </row>
    <row r="42" spans="1:3" x14ac:dyDescent="0.25">
      <c r="A42" s="204"/>
      <c r="B42" s="111" t="s">
        <v>140</v>
      </c>
      <c r="C42" s="93">
        <f>'Pemento da Arnoia'!C9</f>
        <v>7422</v>
      </c>
    </row>
    <row r="43" spans="1:3" x14ac:dyDescent="0.25">
      <c r="A43" s="204"/>
      <c r="B43" s="111" t="s">
        <v>141</v>
      </c>
      <c r="C43" s="93">
        <f>'Pemento Mougán'!C9</f>
        <v>1672</v>
      </c>
    </row>
    <row r="44" spans="1:3" x14ac:dyDescent="0.25">
      <c r="A44" s="204"/>
      <c r="B44" s="111" t="s">
        <v>137</v>
      </c>
      <c r="C44" s="161">
        <f>'Pemento de Oímbra'!C9</f>
        <v>5457.4</v>
      </c>
    </row>
    <row r="45" spans="1:3" x14ac:dyDescent="0.25">
      <c r="A45" s="204"/>
      <c r="B45" s="145" t="s">
        <v>53</v>
      </c>
      <c r="C45" s="138">
        <f>SUM(C36:C44)</f>
        <v>5860445.2500000009</v>
      </c>
    </row>
    <row r="46" spans="1:3" x14ac:dyDescent="0.25">
      <c r="C46" s="131"/>
    </row>
    <row r="47" spans="1:3" ht="15" customHeight="1" x14ac:dyDescent="0.25">
      <c r="A47" s="204" t="s">
        <v>156</v>
      </c>
      <c r="B47" s="111" t="s">
        <v>142</v>
      </c>
      <c r="C47" s="93">
        <f>'Tarta de Santiago'!G10</f>
        <v>706983.29999999993</v>
      </c>
    </row>
    <row r="48" spans="1:3" x14ac:dyDescent="0.25">
      <c r="A48" s="204"/>
      <c r="B48" s="111" t="s">
        <v>127</v>
      </c>
      <c r="C48" s="93">
        <f>Pan!C7</f>
        <v>1114862.5</v>
      </c>
    </row>
    <row r="49" spans="1:3" x14ac:dyDescent="0.25">
      <c r="A49" s="204"/>
      <c r="B49" s="146" t="s">
        <v>53</v>
      </c>
      <c r="C49" s="138">
        <f>SUM(C47:C48)</f>
        <v>1821845.7999999998</v>
      </c>
    </row>
    <row r="50" spans="1:3" x14ac:dyDescent="0.25">
      <c r="C50" s="131"/>
    </row>
    <row r="51" spans="1:3" ht="18.75" x14ac:dyDescent="0.3">
      <c r="A51" s="205" t="s">
        <v>224</v>
      </c>
      <c r="B51" s="205"/>
      <c r="C51" s="133">
        <f>C49+C45+C34+C32+C25+C20+C14</f>
        <v>499126850.48000002</v>
      </c>
    </row>
  </sheetData>
  <mergeCells count="8">
    <mergeCell ref="A47:A49"/>
    <mergeCell ref="A51:B51"/>
    <mergeCell ref="A2:C2"/>
    <mergeCell ref="A5:A14"/>
    <mergeCell ref="A16:A20"/>
    <mergeCell ref="A22:A25"/>
    <mergeCell ref="A27:A32"/>
    <mergeCell ref="A36:A45"/>
  </mergeCells>
  <hyperlinks>
    <hyperlink ref="G2" location="Indice!A1" display="INDICE" xr:uid="{C20C35DA-A7F3-4F08-BFA6-4DA8D658CFB2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showGridLines="0" workbookViewId="0">
      <selection activeCell="D17" sqref="D17"/>
    </sheetView>
  </sheetViews>
  <sheetFormatPr defaultColWidth="11.42578125" defaultRowHeight="15" x14ac:dyDescent="0.25"/>
  <cols>
    <col min="2" max="2" width="15.85546875" customWidth="1"/>
    <col min="3" max="3" width="26" customWidth="1"/>
  </cols>
  <sheetData>
    <row r="1" spans="1:4" x14ac:dyDescent="0.25">
      <c r="A1" s="23" t="s">
        <v>237</v>
      </c>
      <c r="B1" s="7"/>
      <c r="C1" s="7"/>
      <c r="D1" s="59" t="s">
        <v>109</v>
      </c>
    </row>
    <row r="2" spans="1:4" x14ac:dyDescent="0.25">
      <c r="A2" s="22"/>
      <c r="B2" s="7"/>
      <c r="C2" s="7"/>
    </row>
    <row r="3" spans="1:4" x14ac:dyDescent="0.25">
      <c r="A3" s="47"/>
      <c r="B3" s="47"/>
      <c r="C3" s="157" t="s">
        <v>137</v>
      </c>
    </row>
    <row r="4" spans="1:4" x14ac:dyDescent="0.25">
      <c r="A4" s="293" t="s">
        <v>0</v>
      </c>
      <c r="B4" s="293"/>
      <c r="C4" s="48">
        <v>13</v>
      </c>
    </row>
    <row r="5" spans="1:4" ht="15" customHeight="1" x14ac:dyDescent="0.25">
      <c r="A5" s="294" t="s">
        <v>69</v>
      </c>
      <c r="B5" s="294"/>
      <c r="C5" s="48">
        <v>2</v>
      </c>
    </row>
    <row r="6" spans="1:4" x14ac:dyDescent="0.25">
      <c r="A6" s="293" t="s">
        <v>10</v>
      </c>
      <c r="B6" s="293"/>
      <c r="C6" s="48">
        <v>13.9</v>
      </c>
    </row>
    <row r="7" spans="1:4" ht="15" customHeight="1" x14ac:dyDescent="0.25">
      <c r="A7" s="294" t="s">
        <v>71</v>
      </c>
      <c r="B7" s="294"/>
      <c r="C7" s="49">
        <v>4198</v>
      </c>
    </row>
    <row r="9" spans="1:4" x14ac:dyDescent="0.25">
      <c r="A9" s="148" t="s">
        <v>202</v>
      </c>
      <c r="B9" s="148"/>
      <c r="C9" s="160">
        <v>5457.4</v>
      </c>
    </row>
    <row r="10" spans="1:4" x14ac:dyDescent="0.25">
      <c r="A10" s="283" t="s">
        <v>229</v>
      </c>
      <c r="B10" s="284"/>
      <c r="C10" s="159">
        <f>C9/C7</f>
        <v>1.2999999999999998</v>
      </c>
    </row>
  </sheetData>
  <mergeCells count="5">
    <mergeCell ref="A10:B10"/>
    <mergeCell ref="A4:B4"/>
    <mergeCell ref="A5:B5"/>
    <mergeCell ref="A6:B6"/>
    <mergeCell ref="A7:B7"/>
  </mergeCells>
  <hyperlinks>
    <hyperlink ref="D1" location="Indice!A1" display="INDICE" xr:uid="{00000000-0004-0000-1200-000000000000}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1"/>
  <sheetViews>
    <sheetView showGridLines="0" zoomScale="115" zoomScaleNormal="115" workbookViewId="0">
      <selection activeCell="I1" sqref="I1:AJ1048576"/>
    </sheetView>
  </sheetViews>
  <sheetFormatPr defaultColWidth="11.42578125" defaultRowHeight="15" x14ac:dyDescent="0.25"/>
  <cols>
    <col min="1" max="1" width="10.28515625" customWidth="1"/>
    <col min="2" max="2" width="20" customWidth="1"/>
    <col min="7" max="7" width="12.7109375" customWidth="1"/>
  </cols>
  <sheetData>
    <row r="1" spans="1:8" x14ac:dyDescent="0.25">
      <c r="A1" s="24" t="s">
        <v>238</v>
      </c>
      <c r="B1" s="7"/>
      <c r="C1" s="7"/>
      <c r="D1" s="7"/>
      <c r="E1" s="7"/>
      <c r="F1" s="7"/>
      <c r="G1" s="7"/>
      <c r="H1" s="59" t="s">
        <v>109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5"/>
      <c r="B3" s="55"/>
      <c r="C3" s="300" t="s">
        <v>142</v>
      </c>
      <c r="D3" s="301"/>
      <c r="E3" s="301"/>
      <c r="F3" s="301"/>
      <c r="G3" s="301"/>
    </row>
    <row r="4" spans="1:8" x14ac:dyDescent="0.25">
      <c r="A4" s="47"/>
      <c r="B4" s="56"/>
      <c r="C4" s="153" t="s">
        <v>19</v>
      </c>
      <c r="D4" s="153" t="s">
        <v>20</v>
      </c>
      <c r="E4" s="153" t="s">
        <v>21</v>
      </c>
      <c r="F4" s="153" t="s">
        <v>22</v>
      </c>
      <c r="G4" s="153" t="s">
        <v>56</v>
      </c>
    </row>
    <row r="5" spans="1:8" x14ac:dyDescent="0.25">
      <c r="A5" s="293" t="s">
        <v>0</v>
      </c>
      <c r="B5" s="299"/>
      <c r="C5" s="49">
        <v>8</v>
      </c>
      <c r="D5" s="49" t="s">
        <v>104</v>
      </c>
      <c r="E5" s="49" t="s">
        <v>104</v>
      </c>
      <c r="F5" s="49" t="s">
        <v>104</v>
      </c>
      <c r="G5" s="58">
        <f>SUM(C5:F5)</f>
        <v>8</v>
      </c>
    </row>
    <row r="6" spans="1:8" x14ac:dyDescent="0.25">
      <c r="A6" s="307" t="s">
        <v>5</v>
      </c>
      <c r="B6" s="154" t="s">
        <v>92</v>
      </c>
      <c r="C6" s="64">
        <v>43845.25</v>
      </c>
      <c r="D6" s="49" t="s">
        <v>104</v>
      </c>
      <c r="E6" s="49" t="s">
        <v>104</v>
      </c>
      <c r="F6" s="49" t="s">
        <v>104</v>
      </c>
      <c r="G6" s="67">
        <f>SUM(C6:F6)</f>
        <v>43845.25</v>
      </c>
    </row>
    <row r="7" spans="1:8" x14ac:dyDescent="0.25">
      <c r="A7" s="308"/>
      <c r="B7" s="154" t="s">
        <v>93</v>
      </c>
      <c r="C7" s="64">
        <v>34708.449999999997</v>
      </c>
      <c r="D7" s="49" t="s">
        <v>104</v>
      </c>
      <c r="E7" s="49" t="s">
        <v>104</v>
      </c>
      <c r="F7" s="49" t="s">
        <v>104</v>
      </c>
      <c r="G7" s="67">
        <f>SUM(C7:F7)</f>
        <v>34708.449999999997</v>
      </c>
    </row>
    <row r="8" spans="1:8" x14ac:dyDescent="0.25">
      <c r="A8" s="308"/>
      <c r="B8" s="154" t="s">
        <v>53</v>
      </c>
      <c r="C8" s="165">
        <f>SUM(C6:C7)</f>
        <v>78553.7</v>
      </c>
      <c r="D8" s="164" t="s">
        <v>104</v>
      </c>
      <c r="E8" s="164" t="s">
        <v>104</v>
      </c>
      <c r="F8" s="164" t="s">
        <v>104</v>
      </c>
      <c r="G8" s="166">
        <f>SUM(C8:F8)</f>
        <v>78553.7</v>
      </c>
    </row>
    <row r="10" spans="1:8" x14ac:dyDescent="0.25">
      <c r="A10" s="257" t="s">
        <v>202</v>
      </c>
      <c r="B10" s="258"/>
      <c r="C10" s="230"/>
      <c r="D10" s="231"/>
      <c r="E10" s="231"/>
      <c r="F10" s="232"/>
      <c r="G10" s="122">
        <v>706983.29999999993</v>
      </c>
    </row>
    <row r="11" spans="1:8" x14ac:dyDescent="0.25">
      <c r="A11" s="295" t="s">
        <v>229</v>
      </c>
      <c r="B11" s="295"/>
      <c r="C11" s="230"/>
      <c r="D11" s="231"/>
      <c r="E11" s="231"/>
      <c r="F11" s="232"/>
      <c r="G11" s="152">
        <f>G10/G8</f>
        <v>9</v>
      </c>
    </row>
  </sheetData>
  <mergeCells count="7">
    <mergeCell ref="A11:B11"/>
    <mergeCell ref="C11:F11"/>
    <mergeCell ref="C3:G3"/>
    <mergeCell ref="A5:B5"/>
    <mergeCell ref="A6:A8"/>
    <mergeCell ref="A10:B10"/>
    <mergeCell ref="C10:F10"/>
  </mergeCells>
  <hyperlinks>
    <hyperlink ref="H1" location="Indice!A1" display="INDICE" xr:uid="{00000000-0004-0000-13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showGridLines="0" zoomScaleNormal="100" workbookViewId="0">
      <selection activeCell="C8" sqref="C8"/>
    </sheetView>
  </sheetViews>
  <sheetFormatPr defaultColWidth="11.42578125" defaultRowHeight="15" x14ac:dyDescent="0.25"/>
  <cols>
    <col min="1" max="1" width="18.85546875" customWidth="1"/>
    <col min="2" max="2" width="18.85546875" bestFit="1" customWidth="1"/>
    <col min="3" max="3" width="13" bestFit="1" customWidth="1"/>
    <col min="4" max="4" width="13.85546875" bestFit="1" customWidth="1"/>
    <col min="5" max="5" width="16.7109375" bestFit="1" customWidth="1"/>
    <col min="6" max="7" width="15.5703125" bestFit="1" customWidth="1"/>
    <col min="8" max="12" width="11.42578125" customWidth="1"/>
  </cols>
  <sheetData>
    <row r="1" spans="1:11" x14ac:dyDescent="0.25">
      <c r="A1" s="5" t="s">
        <v>205</v>
      </c>
      <c r="B1" s="1"/>
      <c r="C1" s="1"/>
      <c r="D1" s="1"/>
      <c r="E1" s="1"/>
      <c r="F1" s="1"/>
      <c r="G1" s="1"/>
      <c r="K1" s="59" t="s">
        <v>109</v>
      </c>
    </row>
    <row r="2" spans="1:11" x14ac:dyDescent="0.25">
      <c r="A2" s="1"/>
      <c r="B2" s="1"/>
      <c r="C2" s="1"/>
      <c r="D2" s="1"/>
      <c r="E2" s="1"/>
      <c r="F2" s="1"/>
      <c r="G2" s="1"/>
    </row>
    <row r="3" spans="1:11" x14ac:dyDescent="0.25">
      <c r="A3" s="25"/>
      <c r="B3" s="25"/>
      <c r="C3" s="215" t="s">
        <v>101</v>
      </c>
      <c r="D3" s="215"/>
      <c r="E3" s="215"/>
      <c r="F3" s="215"/>
      <c r="G3" s="215"/>
      <c r="H3" s="208" t="s">
        <v>94</v>
      </c>
      <c r="I3" s="209"/>
      <c r="J3" s="209"/>
      <c r="K3" s="210"/>
    </row>
    <row r="4" spans="1:11" ht="25.5" x14ac:dyDescent="0.25">
      <c r="A4" s="25"/>
      <c r="B4" s="25"/>
      <c r="C4" s="88" t="s">
        <v>11</v>
      </c>
      <c r="D4" s="88" t="s">
        <v>12</v>
      </c>
      <c r="E4" s="88" t="s">
        <v>13</v>
      </c>
      <c r="F4" s="88" t="s">
        <v>14</v>
      </c>
      <c r="G4" s="88" t="s">
        <v>15</v>
      </c>
      <c r="H4" s="88" t="s">
        <v>95</v>
      </c>
      <c r="I4" s="88" t="s">
        <v>96</v>
      </c>
      <c r="J4" s="88" t="s">
        <v>97</v>
      </c>
      <c r="K4" s="88" t="s">
        <v>106</v>
      </c>
    </row>
    <row r="5" spans="1:11" x14ac:dyDescent="0.25">
      <c r="A5" s="211" t="s">
        <v>0</v>
      </c>
      <c r="B5" s="212"/>
      <c r="C5" s="26">
        <v>1628</v>
      </c>
      <c r="D5" s="26">
        <v>1181</v>
      </c>
      <c r="E5" s="26">
        <v>5177</v>
      </c>
      <c r="F5" s="26">
        <v>389</v>
      </c>
      <c r="G5" s="26">
        <v>2353</v>
      </c>
      <c r="H5" s="26">
        <v>11</v>
      </c>
      <c r="I5" s="26">
        <v>8</v>
      </c>
      <c r="J5" s="26">
        <v>3</v>
      </c>
      <c r="K5" s="26">
        <v>18</v>
      </c>
    </row>
    <row r="6" spans="1:11" x14ac:dyDescent="0.25">
      <c r="A6" s="211" t="s">
        <v>1</v>
      </c>
      <c r="B6" s="212"/>
      <c r="C6" s="26">
        <v>109</v>
      </c>
      <c r="D6" s="26">
        <v>43</v>
      </c>
      <c r="E6" s="26">
        <v>178</v>
      </c>
      <c r="F6" s="26">
        <v>27</v>
      </c>
      <c r="G6" s="26">
        <v>93</v>
      </c>
      <c r="H6" s="26">
        <v>4</v>
      </c>
      <c r="I6" s="26">
        <v>5</v>
      </c>
      <c r="J6" s="26">
        <v>4</v>
      </c>
      <c r="K6" s="26">
        <v>4</v>
      </c>
    </row>
    <row r="7" spans="1:11" x14ac:dyDescent="0.25">
      <c r="A7" s="211" t="s">
        <v>10</v>
      </c>
      <c r="B7" s="212"/>
      <c r="C7" s="26">
        <v>1369</v>
      </c>
      <c r="D7" s="26">
        <v>1127.3599999999999</v>
      </c>
      <c r="E7" s="26">
        <v>4051.7</v>
      </c>
      <c r="F7" s="26">
        <v>581</v>
      </c>
      <c r="G7" s="26">
        <v>1250.9399999999998</v>
      </c>
      <c r="H7" s="98">
        <v>8.18</v>
      </c>
      <c r="I7" s="98">
        <v>5.61</v>
      </c>
      <c r="J7" s="98">
        <v>5.2</v>
      </c>
      <c r="K7" s="98">
        <v>5.66</v>
      </c>
    </row>
    <row r="8" spans="1:11" x14ac:dyDescent="0.25">
      <c r="A8" s="216" t="s">
        <v>16</v>
      </c>
      <c r="B8" s="89" t="s">
        <v>2</v>
      </c>
      <c r="C8" s="26">
        <v>11053261</v>
      </c>
      <c r="D8" s="26">
        <v>4044406</v>
      </c>
      <c r="E8" s="26">
        <v>32039815</v>
      </c>
      <c r="F8" s="26">
        <v>3560104.2</v>
      </c>
      <c r="G8" s="26">
        <v>546026</v>
      </c>
      <c r="H8" s="26">
        <v>41944</v>
      </c>
      <c r="I8" s="26">
        <v>16395</v>
      </c>
      <c r="J8" s="26">
        <v>41030</v>
      </c>
      <c r="K8" s="26">
        <v>42783</v>
      </c>
    </row>
    <row r="9" spans="1:11" x14ac:dyDescent="0.25">
      <c r="A9" s="216"/>
      <c r="B9" s="89" t="s">
        <v>3</v>
      </c>
      <c r="C9" s="26">
        <v>969067</v>
      </c>
      <c r="D9" s="26">
        <v>2757187</v>
      </c>
      <c r="E9" s="26">
        <v>361776</v>
      </c>
      <c r="F9" s="26">
        <v>2074177</v>
      </c>
      <c r="G9" s="26">
        <v>6710730</v>
      </c>
      <c r="H9" s="26">
        <v>1710</v>
      </c>
      <c r="I9" s="26">
        <v>4366</v>
      </c>
      <c r="J9" s="26">
        <v>1005</v>
      </c>
      <c r="K9" s="26">
        <v>6830</v>
      </c>
    </row>
    <row r="10" spans="1:11" x14ac:dyDescent="0.25">
      <c r="A10" s="216"/>
      <c r="B10" s="89" t="s">
        <v>4</v>
      </c>
      <c r="C10" s="101">
        <v>4689</v>
      </c>
      <c r="D10" s="87"/>
      <c r="E10" s="27" t="s">
        <v>104</v>
      </c>
      <c r="F10" s="27"/>
      <c r="G10" s="101"/>
      <c r="H10" s="27"/>
      <c r="I10" s="27" t="s">
        <v>104</v>
      </c>
      <c r="J10" s="27" t="s">
        <v>104</v>
      </c>
      <c r="K10" s="27" t="s">
        <v>104</v>
      </c>
    </row>
    <row r="11" spans="1:11" x14ac:dyDescent="0.25">
      <c r="A11" s="216"/>
      <c r="B11" s="86" t="s">
        <v>102</v>
      </c>
      <c r="C11" s="90">
        <f t="shared" ref="C11" si="0">SUM(C8:C10)</f>
        <v>12027017</v>
      </c>
      <c r="D11" s="90">
        <f t="shared" ref="D11:K11" si="1">SUM(D8:D10)</f>
        <v>6801593</v>
      </c>
      <c r="E11" s="90">
        <f t="shared" si="1"/>
        <v>32401591</v>
      </c>
      <c r="F11" s="90">
        <v>5634281.2000000002</v>
      </c>
      <c r="G11" s="90">
        <f t="shared" si="1"/>
        <v>7256756</v>
      </c>
      <c r="H11" s="90">
        <f t="shared" si="1"/>
        <v>43654</v>
      </c>
      <c r="I11" s="90">
        <f t="shared" si="1"/>
        <v>20761</v>
      </c>
      <c r="J11" s="90">
        <f t="shared" si="1"/>
        <v>42035</v>
      </c>
      <c r="K11" s="90">
        <f t="shared" si="1"/>
        <v>49613</v>
      </c>
    </row>
    <row r="12" spans="1:11" ht="15" customHeight="1" x14ac:dyDescent="0.25">
      <c r="A12" s="217" t="s">
        <v>17</v>
      </c>
      <c r="B12" s="89" t="s">
        <v>6</v>
      </c>
      <c r="C12" s="26">
        <v>6237590</v>
      </c>
      <c r="D12" s="26">
        <v>2911972</v>
      </c>
      <c r="E12" s="26">
        <v>21912865</v>
      </c>
      <c r="F12" s="26">
        <v>2556683</v>
      </c>
      <c r="G12" s="26">
        <v>330778</v>
      </c>
      <c r="H12" s="26">
        <v>27150</v>
      </c>
      <c r="I12" s="26">
        <v>9725</v>
      </c>
      <c r="J12" s="26">
        <v>28500</v>
      </c>
      <c r="K12" s="26">
        <v>27600</v>
      </c>
    </row>
    <row r="13" spans="1:11" x14ac:dyDescent="0.25">
      <c r="A13" s="217"/>
      <c r="B13" s="89" t="s">
        <v>7</v>
      </c>
      <c r="C13" s="26">
        <v>177433</v>
      </c>
      <c r="D13" s="26">
        <v>1985174</v>
      </c>
      <c r="E13" s="26">
        <v>191025</v>
      </c>
      <c r="F13" s="26">
        <v>1492512</v>
      </c>
      <c r="G13" s="26">
        <v>4284356</v>
      </c>
      <c r="H13" s="26">
        <v>8100</v>
      </c>
      <c r="I13" s="26">
        <v>2560</v>
      </c>
      <c r="J13" s="26">
        <v>700</v>
      </c>
      <c r="K13" s="26">
        <v>3950</v>
      </c>
    </row>
    <row r="14" spans="1:11" x14ac:dyDescent="0.25">
      <c r="A14" s="217"/>
      <c r="B14" s="89" t="s">
        <v>8</v>
      </c>
      <c r="C14" s="101">
        <v>1875</v>
      </c>
      <c r="D14" s="27" t="s">
        <v>104</v>
      </c>
      <c r="E14" s="27" t="s">
        <v>104</v>
      </c>
      <c r="F14" s="27"/>
      <c r="G14" s="101"/>
      <c r="H14" s="27" t="s">
        <v>104</v>
      </c>
      <c r="I14" s="27" t="s">
        <v>104</v>
      </c>
      <c r="J14" s="27" t="s">
        <v>104</v>
      </c>
      <c r="K14" s="27" t="s">
        <v>104</v>
      </c>
    </row>
    <row r="15" spans="1:11" x14ac:dyDescent="0.25">
      <c r="A15" s="217"/>
      <c r="B15" s="86" t="s">
        <v>103</v>
      </c>
      <c r="C15" s="90">
        <f t="shared" ref="C15" si="2">SUM(C12:C14)</f>
        <v>6416898</v>
      </c>
      <c r="D15" s="90">
        <f t="shared" ref="D15:K15" si="3">SUM(D12:D14)</f>
        <v>4897146</v>
      </c>
      <c r="E15" s="90">
        <f t="shared" si="3"/>
        <v>22103890</v>
      </c>
      <c r="F15" s="90">
        <v>40491.950000000004</v>
      </c>
      <c r="G15" s="90">
        <f t="shared" si="3"/>
        <v>4615134</v>
      </c>
      <c r="H15" s="90">
        <f t="shared" si="3"/>
        <v>35250</v>
      </c>
      <c r="I15" s="90">
        <f t="shared" si="3"/>
        <v>12285</v>
      </c>
      <c r="J15" s="90">
        <f t="shared" si="3"/>
        <v>29200</v>
      </c>
      <c r="K15" s="90">
        <f t="shared" si="3"/>
        <v>31550</v>
      </c>
    </row>
    <row r="16" spans="1:11" ht="15" customHeight="1" x14ac:dyDescent="0.25">
      <c r="A16" s="217" t="s">
        <v>18</v>
      </c>
      <c r="B16" s="89" t="s">
        <v>6</v>
      </c>
      <c r="C16" s="26">
        <v>7795200</v>
      </c>
      <c r="D16" s="26">
        <v>1959587</v>
      </c>
      <c r="E16" s="26">
        <v>26923521</v>
      </c>
      <c r="F16" s="26">
        <v>2357391</v>
      </c>
      <c r="G16" s="26">
        <v>262065</v>
      </c>
      <c r="H16" s="26">
        <v>28945</v>
      </c>
      <c r="I16" s="26">
        <v>5895</v>
      </c>
      <c r="J16" s="26">
        <v>17500</v>
      </c>
      <c r="K16" s="27">
        <v>17350</v>
      </c>
    </row>
    <row r="17" spans="1:11" x14ac:dyDescent="0.25">
      <c r="A17" s="217"/>
      <c r="B17" s="89" t="s">
        <v>7</v>
      </c>
      <c r="C17" s="26">
        <v>545700</v>
      </c>
      <c r="D17" s="26">
        <v>1258701</v>
      </c>
      <c r="E17" s="26">
        <v>174067</v>
      </c>
      <c r="F17" s="26">
        <v>1343899</v>
      </c>
      <c r="G17" s="26">
        <v>3667513</v>
      </c>
      <c r="H17" s="26">
        <v>0</v>
      </c>
      <c r="I17" s="26">
        <v>1000</v>
      </c>
      <c r="J17" s="97">
        <v>1150</v>
      </c>
      <c r="K17" s="27">
        <v>1450</v>
      </c>
    </row>
    <row r="18" spans="1:11" x14ac:dyDescent="0.25">
      <c r="A18" s="217"/>
      <c r="B18" s="89" t="s">
        <v>8</v>
      </c>
      <c r="C18" s="101">
        <v>1600</v>
      </c>
      <c r="D18" s="27" t="s">
        <v>104</v>
      </c>
      <c r="E18" s="27" t="s">
        <v>104</v>
      </c>
      <c r="F18" s="27" t="s">
        <v>104</v>
      </c>
      <c r="G18" s="101"/>
      <c r="H18" s="27" t="s">
        <v>104</v>
      </c>
      <c r="I18" s="27" t="s">
        <v>104</v>
      </c>
      <c r="J18" s="27" t="s">
        <v>104</v>
      </c>
      <c r="K18" s="100" t="s">
        <v>104</v>
      </c>
    </row>
    <row r="19" spans="1:11" x14ac:dyDescent="0.25">
      <c r="A19" s="217"/>
      <c r="B19" s="86" t="s">
        <v>105</v>
      </c>
      <c r="C19" s="90">
        <f t="shared" ref="C19" si="4">SUM(C16:C18)</f>
        <v>8342500</v>
      </c>
      <c r="D19" s="90">
        <f t="shared" ref="D19:K19" si="5">SUM(D16:D18)</f>
        <v>3218288</v>
      </c>
      <c r="E19" s="90">
        <f t="shared" si="5"/>
        <v>27097588</v>
      </c>
      <c r="F19" s="90">
        <v>3701290</v>
      </c>
      <c r="G19" s="90">
        <f t="shared" si="5"/>
        <v>3929578</v>
      </c>
      <c r="H19" s="90">
        <f t="shared" si="5"/>
        <v>28945</v>
      </c>
      <c r="I19" s="90">
        <f t="shared" si="5"/>
        <v>6895</v>
      </c>
      <c r="J19" s="99">
        <f t="shared" si="5"/>
        <v>18650</v>
      </c>
      <c r="K19" s="99">
        <f t="shared" si="5"/>
        <v>18800</v>
      </c>
    </row>
    <row r="20" spans="1:11" x14ac:dyDescent="0.25">
      <c r="A20" s="2" t="s">
        <v>9</v>
      </c>
      <c r="B20" s="2"/>
      <c r="C20" s="3"/>
      <c r="D20" s="3"/>
      <c r="E20" s="3"/>
      <c r="F20" s="3"/>
      <c r="G20" s="3"/>
    </row>
    <row r="22" spans="1:11" x14ac:dyDescent="0.25">
      <c r="A22" s="213" t="s">
        <v>202</v>
      </c>
      <c r="B22" s="214"/>
      <c r="C22" s="91">
        <v>30658687</v>
      </c>
      <c r="D22" s="91">
        <v>19309728</v>
      </c>
      <c r="E22" s="91">
        <v>142262337</v>
      </c>
      <c r="F22" s="91">
        <v>17544115</v>
      </c>
      <c r="G22" s="91">
        <v>21455496</v>
      </c>
      <c r="H22" s="91">
        <v>115780</v>
      </c>
      <c r="I22" s="91">
        <v>27580</v>
      </c>
      <c r="J22" s="91">
        <v>74600</v>
      </c>
      <c r="K22" s="91">
        <v>75200</v>
      </c>
    </row>
    <row r="23" spans="1:11" x14ac:dyDescent="0.25">
      <c r="A23" s="213" t="s">
        <v>203</v>
      </c>
      <c r="B23" s="214"/>
      <c r="C23" s="92">
        <f t="shared" ref="C23:D23" si="6">C22/C19</f>
        <v>3.6749999400659275</v>
      </c>
      <c r="D23" s="93">
        <f t="shared" si="6"/>
        <v>6</v>
      </c>
      <c r="E23" s="92">
        <f>E22/E19</f>
        <v>5.25</v>
      </c>
      <c r="F23" s="92">
        <f t="shared" ref="F23:K23" si="7">F22/F19</f>
        <v>4.7400001080704293</v>
      </c>
      <c r="G23" s="92">
        <f t="shared" si="7"/>
        <v>5.4600000305376302</v>
      </c>
      <c r="H23" s="92">
        <f t="shared" si="7"/>
        <v>4</v>
      </c>
      <c r="I23" s="92">
        <f t="shared" si="7"/>
        <v>4</v>
      </c>
      <c r="J23" s="92">
        <f t="shared" si="7"/>
        <v>4</v>
      </c>
      <c r="K23" s="92">
        <f t="shared" si="7"/>
        <v>4</v>
      </c>
    </row>
  </sheetData>
  <mergeCells count="10">
    <mergeCell ref="A23:B23"/>
    <mergeCell ref="C3:G3"/>
    <mergeCell ref="A8:A11"/>
    <mergeCell ref="A12:A15"/>
    <mergeCell ref="A16:A19"/>
    <mergeCell ref="H3:K3"/>
    <mergeCell ref="A5:B5"/>
    <mergeCell ref="A6:B6"/>
    <mergeCell ref="A7:B7"/>
    <mergeCell ref="A22:B22"/>
  </mergeCells>
  <hyperlinks>
    <hyperlink ref="K1" location="Indice!A1" display="INDICE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showGridLines="0" zoomScale="115" zoomScaleNormal="115" workbookViewId="0">
      <selection activeCell="J17" sqref="J17"/>
    </sheetView>
  </sheetViews>
  <sheetFormatPr defaultColWidth="11.42578125" defaultRowHeight="15" x14ac:dyDescent="0.25"/>
  <cols>
    <col min="1" max="1" width="12.5703125" customWidth="1"/>
    <col min="2" max="2" width="32.42578125" customWidth="1"/>
    <col min="3" max="3" width="13.140625" customWidth="1"/>
    <col min="4" max="4" width="12.5703125" customWidth="1"/>
    <col min="5" max="5" width="13.42578125" customWidth="1"/>
    <col min="6" max="6" width="14" customWidth="1"/>
    <col min="7" max="7" width="15.28515625" customWidth="1"/>
  </cols>
  <sheetData>
    <row r="1" spans="1:8" x14ac:dyDescent="0.25">
      <c r="A1" s="5" t="s">
        <v>207</v>
      </c>
      <c r="B1" s="1"/>
      <c r="C1" s="1"/>
      <c r="D1" s="1"/>
      <c r="E1" s="1"/>
      <c r="F1" s="1"/>
      <c r="G1" s="1"/>
      <c r="H1" s="59" t="s">
        <v>109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25"/>
      <c r="B3" s="25"/>
      <c r="C3" s="221" t="s">
        <v>98</v>
      </c>
      <c r="D3" s="221"/>
      <c r="E3" s="221"/>
      <c r="F3" s="221"/>
      <c r="G3" s="221"/>
    </row>
    <row r="4" spans="1:8" x14ac:dyDescent="0.25">
      <c r="A4" s="25"/>
      <c r="B4" s="25"/>
      <c r="C4" s="102" t="s">
        <v>19</v>
      </c>
      <c r="D4" s="102" t="s">
        <v>20</v>
      </c>
      <c r="E4" s="102" t="s">
        <v>21</v>
      </c>
      <c r="F4" s="102" t="s">
        <v>22</v>
      </c>
      <c r="G4" s="102" t="s">
        <v>23</v>
      </c>
    </row>
    <row r="5" spans="1:8" x14ac:dyDescent="0.25">
      <c r="A5" s="28"/>
      <c r="B5" s="86" t="s">
        <v>24</v>
      </c>
      <c r="C5" s="26">
        <v>5</v>
      </c>
      <c r="D5" s="26">
        <v>26</v>
      </c>
      <c r="E5" s="26">
        <v>39</v>
      </c>
      <c r="F5" s="26">
        <v>63</v>
      </c>
      <c r="G5" s="29">
        <f>+C5+D5+E5+F5</f>
        <v>133</v>
      </c>
    </row>
    <row r="6" spans="1:8" x14ac:dyDescent="0.25">
      <c r="A6" s="28"/>
      <c r="B6" s="86" t="s">
        <v>25</v>
      </c>
      <c r="C6" s="26">
        <v>4</v>
      </c>
      <c r="D6" s="26">
        <v>7</v>
      </c>
      <c r="E6" s="26">
        <v>8</v>
      </c>
      <c r="F6" s="26">
        <v>12</v>
      </c>
      <c r="G6" s="29">
        <f t="shared" ref="G6:G11" si="0">+C6+D6+E6+F6</f>
        <v>31</v>
      </c>
    </row>
    <row r="7" spans="1:8" x14ac:dyDescent="0.25">
      <c r="A7" s="28"/>
      <c r="B7" s="86" t="s">
        <v>78</v>
      </c>
      <c r="C7" s="26">
        <v>8</v>
      </c>
      <c r="D7" s="26">
        <v>8</v>
      </c>
      <c r="E7" s="26">
        <v>14</v>
      </c>
      <c r="F7" s="26">
        <v>13</v>
      </c>
      <c r="G7" s="29">
        <f>+C7+D7+E7+F7</f>
        <v>43</v>
      </c>
    </row>
    <row r="8" spans="1:8" ht="15" customHeight="1" x14ac:dyDescent="0.25">
      <c r="A8" s="217" t="s">
        <v>26</v>
      </c>
      <c r="B8" s="89" t="s">
        <v>79</v>
      </c>
      <c r="C8" s="26">
        <v>56552</v>
      </c>
      <c r="D8" s="26">
        <v>23441</v>
      </c>
      <c r="E8" s="30">
        <v>1040</v>
      </c>
      <c r="F8" s="30">
        <v>35642</v>
      </c>
      <c r="G8" s="29">
        <f t="shared" si="0"/>
        <v>116675</v>
      </c>
    </row>
    <row r="9" spans="1:8" x14ac:dyDescent="0.25">
      <c r="A9" s="216"/>
      <c r="B9" s="89" t="s">
        <v>80</v>
      </c>
      <c r="C9" s="26">
        <v>1500</v>
      </c>
      <c r="D9" s="26">
        <v>0</v>
      </c>
      <c r="E9" s="26">
        <v>0</v>
      </c>
      <c r="F9" s="26">
        <v>5510</v>
      </c>
      <c r="G9" s="29">
        <f t="shared" si="0"/>
        <v>7010</v>
      </c>
    </row>
    <row r="10" spans="1:8" x14ac:dyDescent="0.25">
      <c r="A10" s="216"/>
      <c r="B10" s="89" t="s">
        <v>81</v>
      </c>
      <c r="C10" s="26">
        <v>40367</v>
      </c>
      <c r="D10" s="26">
        <v>28929</v>
      </c>
      <c r="E10" s="30">
        <v>13680</v>
      </c>
      <c r="F10" s="30">
        <v>63252</v>
      </c>
      <c r="G10" s="29">
        <f t="shared" si="0"/>
        <v>146228</v>
      </c>
    </row>
    <row r="11" spans="1:8" x14ac:dyDescent="0.25">
      <c r="A11" s="216"/>
      <c r="B11" s="89" t="s">
        <v>82</v>
      </c>
      <c r="C11" s="26">
        <v>57550</v>
      </c>
      <c r="D11" s="26">
        <v>20656</v>
      </c>
      <c r="E11" s="26">
        <v>14100</v>
      </c>
      <c r="F11" s="26">
        <v>46424</v>
      </c>
      <c r="G11" s="29">
        <f t="shared" si="0"/>
        <v>138730</v>
      </c>
    </row>
    <row r="13" spans="1:8" x14ac:dyDescent="0.25">
      <c r="A13" s="222" t="s">
        <v>202</v>
      </c>
      <c r="B13" s="223"/>
      <c r="C13" s="103">
        <f>SUM(C14:C17)</f>
        <v>1773711</v>
      </c>
      <c r="D13" s="103">
        <f t="shared" ref="D13:F13" si="1">SUM(D14:D17)</f>
        <v>831077</v>
      </c>
      <c r="E13" s="103">
        <f t="shared" si="1"/>
        <v>318060</v>
      </c>
      <c r="F13" s="103">
        <f t="shared" si="1"/>
        <v>1700260</v>
      </c>
      <c r="G13" s="103">
        <f>SUM(C13:F13)</f>
        <v>4623108</v>
      </c>
      <c r="H13" s="189" t="s">
        <v>240</v>
      </c>
    </row>
    <row r="14" spans="1:8" x14ac:dyDescent="0.25">
      <c r="A14" s="218" t="s">
        <v>79</v>
      </c>
      <c r="B14" s="219"/>
      <c r="C14" s="104">
        <v>678624</v>
      </c>
      <c r="D14" s="104">
        <v>285642</v>
      </c>
      <c r="E14" s="104">
        <v>12480</v>
      </c>
      <c r="F14" s="104">
        <v>427704</v>
      </c>
      <c r="G14" s="103">
        <f>SUM(C14:F14)</f>
        <v>1404450</v>
      </c>
      <c r="H14" s="122">
        <f>G14/G8</f>
        <v>12.037283051210627</v>
      </c>
    </row>
    <row r="15" spans="1:8" x14ac:dyDescent="0.25">
      <c r="A15" s="218" t="s">
        <v>80</v>
      </c>
      <c r="B15" s="219"/>
      <c r="C15" s="104">
        <v>18000</v>
      </c>
      <c r="D15" s="116" t="s">
        <v>104</v>
      </c>
      <c r="E15" s="117" t="s">
        <v>104</v>
      </c>
      <c r="F15" s="104">
        <v>66120</v>
      </c>
      <c r="G15" s="103">
        <f t="shared" ref="G15:G17" si="2">SUM(C15:F15)</f>
        <v>84120</v>
      </c>
      <c r="H15" s="122">
        <f t="shared" ref="H15:H17" si="3">G15/G9</f>
        <v>12</v>
      </c>
    </row>
    <row r="16" spans="1:8" x14ac:dyDescent="0.25">
      <c r="A16" s="218" t="s">
        <v>81</v>
      </c>
      <c r="B16" s="219"/>
      <c r="C16" s="104">
        <v>444037</v>
      </c>
      <c r="D16" s="104">
        <v>318219</v>
      </c>
      <c r="E16" s="104">
        <v>150480</v>
      </c>
      <c r="F16" s="104">
        <v>695772</v>
      </c>
      <c r="G16" s="103">
        <f t="shared" si="2"/>
        <v>1608508</v>
      </c>
      <c r="H16" s="122">
        <f t="shared" si="3"/>
        <v>11</v>
      </c>
    </row>
    <row r="17" spans="1:8" x14ac:dyDescent="0.25">
      <c r="A17" s="218" t="s">
        <v>82</v>
      </c>
      <c r="B17" s="219"/>
      <c r="C17" s="104">
        <v>633050</v>
      </c>
      <c r="D17" s="104">
        <v>227216</v>
      </c>
      <c r="E17" s="104">
        <v>155100</v>
      </c>
      <c r="F17" s="104">
        <v>510664</v>
      </c>
      <c r="G17" s="103">
        <f t="shared" si="2"/>
        <v>1526030</v>
      </c>
      <c r="H17" s="122">
        <f t="shared" si="3"/>
        <v>11</v>
      </c>
    </row>
    <row r="18" spans="1:8" x14ac:dyDescent="0.25">
      <c r="A18" s="220"/>
      <c r="B18" s="220"/>
    </row>
  </sheetData>
  <mergeCells count="8">
    <mergeCell ref="A16:B16"/>
    <mergeCell ref="A17:B17"/>
    <mergeCell ref="A18:B18"/>
    <mergeCell ref="C3:G3"/>
    <mergeCell ref="A8:A11"/>
    <mergeCell ref="A13:B13"/>
    <mergeCell ref="A14:B14"/>
    <mergeCell ref="A15:B15"/>
  </mergeCells>
  <hyperlinks>
    <hyperlink ref="H1" location="Indice!A1" display="INDICE" xr:uid="{00000000-0004-0000-0200-000000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3"/>
  <sheetViews>
    <sheetView showGridLines="0" zoomScale="85" zoomScaleNormal="85" workbookViewId="0">
      <selection activeCell="B12" sqref="B12:H12"/>
    </sheetView>
  </sheetViews>
  <sheetFormatPr defaultColWidth="11.42578125" defaultRowHeight="15" x14ac:dyDescent="0.25"/>
  <cols>
    <col min="3" max="3" width="12.7109375" customWidth="1"/>
    <col min="6" max="6" width="14.140625" customWidth="1"/>
    <col min="8" max="8" width="12.7109375" customWidth="1"/>
  </cols>
  <sheetData>
    <row r="1" spans="2:9" x14ac:dyDescent="0.25">
      <c r="B1" s="5" t="s">
        <v>208</v>
      </c>
      <c r="C1" s="1"/>
      <c r="D1" s="1"/>
      <c r="E1" s="1"/>
      <c r="F1" s="1"/>
      <c r="G1" s="1"/>
      <c r="H1" s="1"/>
      <c r="I1" s="59" t="s">
        <v>109</v>
      </c>
    </row>
    <row r="2" spans="2:9" x14ac:dyDescent="0.25">
      <c r="B2" s="1"/>
      <c r="C2" s="1"/>
      <c r="D2" s="1"/>
      <c r="E2" s="1"/>
      <c r="F2" s="1"/>
      <c r="G2" s="1"/>
      <c r="H2" s="1"/>
    </row>
    <row r="3" spans="2:9" x14ac:dyDescent="0.25">
      <c r="B3" s="31"/>
      <c r="C3" s="31"/>
      <c r="D3" s="224" t="s">
        <v>68</v>
      </c>
      <c r="E3" s="224"/>
      <c r="F3" s="224"/>
      <c r="G3" s="224"/>
      <c r="H3" s="224"/>
    </row>
    <row r="4" spans="2:9" ht="38.25" x14ac:dyDescent="0.25">
      <c r="B4" s="25"/>
      <c r="C4" s="25"/>
      <c r="D4" s="88" t="s">
        <v>27</v>
      </c>
      <c r="E4" s="88" t="s">
        <v>28</v>
      </c>
      <c r="F4" s="88" t="s">
        <v>29</v>
      </c>
      <c r="G4" s="88" t="s">
        <v>30</v>
      </c>
      <c r="H4" s="88" t="s">
        <v>23</v>
      </c>
    </row>
    <row r="5" spans="2:9" x14ac:dyDescent="0.25">
      <c r="B5" s="86" t="s">
        <v>31</v>
      </c>
      <c r="C5" s="86"/>
      <c r="D5" s="32">
        <v>13</v>
      </c>
      <c r="E5" s="37" t="s">
        <v>209</v>
      </c>
      <c r="F5" s="32">
        <v>65</v>
      </c>
      <c r="G5" s="32">
        <v>0</v>
      </c>
      <c r="H5" s="33">
        <f>SUM(D5:G5)</f>
        <v>78</v>
      </c>
    </row>
    <row r="6" spans="2:9" x14ac:dyDescent="0.25">
      <c r="B6" s="211" t="s">
        <v>32</v>
      </c>
      <c r="C6" s="212"/>
      <c r="D6" s="32">
        <v>41</v>
      </c>
      <c r="E6" s="37" t="s">
        <v>209</v>
      </c>
      <c r="F6" s="32">
        <v>149</v>
      </c>
      <c r="G6" s="32">
        <v>0</v>
      </c>
      <c r="H6" s="33">
        <f t="shared" ref="H6:H9" si="0">SUM(D6:G6)</f>
        <v>190</v>
      </c>
    </row>
    <row r="7" spans="2:9" x14ac:dyDescent="0.25">
      <c r="B7" s="86" t="s">
        <v>34</v>
      </c>
      <c r="C7" s="86"/>
      <c r="D7" s="32">
        <v>48.33</v>
      </c>
      <c r="E7" s="106" t="s">
        <v>209</v>
      </c>
      <c r="F7" s="32">
        <v>248.32</v>
      </c>
      <c r="G7" s="32">
        <v>0</v>
      </c>
      <c r="H7" s="33">
        <f t="shared" si="0"/>
        <v>296.64999999999998</v>
      </c>
    </row>
    <row r="8" spans="2:9" x14ac:dyDescent="0.25">
      <c r="B8" s="211" t="s">
        <v>33</v>
      </c>
      <c r="C8" s="212"/>
      <c r="D8" s="32">
        <v>2</v>
      </c>
      <c r="E8" s="32">
        <v>1</v>
      </c>
      <c r="F8" s="32">
        <v>7</v>
      </c>
      <c r="G8" s="32">
        <v>0</v>
      </c>
      <c r="H8" s="33">
        <f t="shared" si="0"/>
        <v>10</v>
      </c>
    </row>
    <row r="9" spans="2:9" x14ac:dyDescent="0.25">
      <c r="B9" s="105" t="s">
        <v>35</v>
      </c>
      <c r="C9" s="86"/>
      <c r="D9" s="32">
        <v>717404</v>
      </c>
      <c r="E9" s="32">
        <v>930</v>
      </c>
      <c r="F9" s="32">
        <v>4022856</v>
      </c>
      <c r="G9" s="32">
        <v>0</v>
      </c>
      <c r="H9" s="33">
        <f t="shared" si="0"/>
        <v>4741190</v>
      </c>
    </row>
    <row r="10" spans="2:9" x14ac:dyDescent="0.25">
      <c r="G10" s="34"/>
    </row>
    <row r="11" spans="2:9" x14ac:dyDescent="0.25">
      <c r="B11" s="228" t="s">
        <v>202</v>
      </c>
      <c r="C11" s="229"/>
      <c r="D11" s="230"/>
      <c r="E11" s="231"/>
      <c r="F11" s="231"/>
      <c r="G11" s="232"/>
      <c r="H11" s="103">
        <v>4741190</v>
      </c>
    </row>
    <row r="12" spans="2:9" x14ac:dyDescent="0.25">
      <c r="B12" s="228" t="s">
        <v>204</v>
      </c>
      <c r="C12" s="229"/>
      <c r="D12" s="225"/>
      <c r="E12" s="226"/>
      <c r="F12" s="226"/>
      <c r="G12" s="227"/>
      <c r="H12" s="103">
        <f>H11/H9</f>
        <v>1</v>
      </c>
    </row>
    <row r="13" spans="2:9" x14ac:dyDescent="0.25">
      <c r="D13" s="107" t="s">
        <v>210</v>
      </c>
    </row>
  </sheetData>
  <mergeCells count="7">
    <mergeCell ref="B8:C8"/>
    <mergeCell ref="B6:C6"/>
    <mergeCell ref="D3:H3"/>
    <mergeCell ref="D12:G12"/>
    <mergeCell ref="B12:C12"/>
    <mergeCell ref="D11:G11"/>
    <mergeCell ref="B11:C11"/>
  </mergeCells>
  <hyperlinks>
    <hyperlink ref="I1" location="Indice!A1" display="INDICE" xr:uid="{DB5E0074-2CFA-4152-AF04-C1E45FF55458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8"/>
  <sheetViews>
    <sheetView showGridLines="0" zoomScale="85" zoomScaleNormal="85" workbookViewId="0">
      <selection activeCell="B18" sqref="B18:G18"/>
    </sheetView>
  </sheetViews>
  <sheetFormatPr defaultColWidth="11.42578125" defaultRowHeight="15" x14ac:dyDescent="0.25"/>
  <cols>
    <col min="2" max="2" width="25.85546875" customWidth="1"/>
    <col min="7" max="7" width="13.42578125" bestFit="1" customWidth="1"/>
  </cols>
  <sheetData>
    <row r="1" spans="2:8" x14ac:dyDescent="0.25">
      <c r="B1" s="8" t="s">
        <v>211</v>
      </c>
      <c r="C1" s="6"/>
      <c r="D1" s="6"/>
      <c r="E1" s="6"/>
      <c r="F1" s="6"/>
      <c r="G1" s="6"/>
      <c r="H1" s="59" t="s">
        <v>109</v>
      </c>
    </row>
    <row r="2" spans="2:8" x14ac:dyDescent="0.25">
      <c r="B2" s="7"/>
      <c r="C2" s="7"/>
      <c r="D2" s="7"/>
      <c r="E2" s="7"/>
      <c r="F2" s="7"/>
      <c r="G2" s="7"/>
    </row>
    <row r="3" spans="2:8" x14ac:dyDescent="0.25">
      <c r="B3" s="20"/>
      <c r="C3" s="224" t="s">
        <v>114</v>
      </c>
      <c r="D3" s="224"/>
      <c r="E3" s="224"/>
      <c r="F3" s="224"/>
      <c r="G3" s="224"/>
    </row>
    <row r="4" spans="2:8" x14ac:dyDescent="0.25">
      <c r="B4" s="21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23</v>
      </c>
    </row>
    <row r="5" spans="2:8" x14ac:dyDescent="0.25">
      <c r="B5" s="86" t="s">
        <v>36</v>
      </c>
      <c r="C5" s="37">
        <v>1425</v>
      </c>
      <c r="D5" s="32">
        <v>5844</v>
      </c>
      <c r="E5" s="32">
        <v>484</v>
      </c>
      <c r="F5" s="32">
        <v>106</v>
      </c>
      <c r="G5" s="33">
        <f>SUM(C5:F5)</f>
        <v>7859</v>
      </c>
    </row>
    <row r="6" spans="2:8" x14ac:dyDescent="0.25">
      <c r="B6" s="86" t="s">
        <v>37</v>
      </c>
      <c r="C6" s="37">
        <v>100</v>
      </c>
      <c r="D6" s="32">
        <v>167</v>
      </c>
      <c r="E6" s="32">
        <v>125</v>
      </c>
      <c r="F6" s="32">
        <v>47</v>
      </c>
      <c r="G6" s="33">
        <f t="shared" ref="G6:G15" si="0">SUM(C6:F6)</f>
        <v>439</v>
      </c>
    </row>
    <row r="7" spans="2:8" x14ac:dyDescent="0.25">
      <c r="B7" s="86" t="s">
        <v>38</v>
      </c>
      <c r="C7" s="37">
        <v>33</v>
      </c>
      <c r="D7" s="32">
        <v>33</v>
      </c>
      <c r="E7" s="32">
        <v>22</v>
      </c>
      <c r="F7" s="32">
        <v>8</v>
      </c>
      <c r="G7" s="33">
        <f t="shared" si="0"/>
        <v>96</v>
      </c>
    </row>
    <row r="8" spans="2:8" x14ac:dyDescent="0.25">
      <c r="B8" s="86" t="s">
        <v>39</v>
      </c>
      <c r="C8" s="109">
        <f>SUM(C9:C11)</f>
        <v>13456</v>
      </c>
      <c r="D8" s="110">
        <f t="shared" ref="D8:F8" si="1">SUM(D9:D11)</f>
        <v>53420</v>
      </c>
      <c r="E8" s="110">
        <f t="shared" si="1"/>
        <v>25021</v>
      </c>
      <c r="F8" s="110">
        <f t="shared" si="1"/>
        <v>4207</v>
      </c>
      <c r="G8" s="110">
        <f t="shared" si="0"/>
        <v>96104</v>
      </c>
    </row>
    <row r="9" spans="2:8" ht="25.5" customHeight="1" x14ac:dyDescent="0.25">
      <c r="B9" s="111" t="s">
        <v>111</v>
      </c>
      <c r="C9" s="72">
        <v>7061</v>
      </c>
      <c r="D9" s="35">
        <v>14839</v>
      </c>
      <c r="E9" s="35">
        <v>20365</v>
      </c>
      <c r="F9" s="35">
        <v>3743</v>
      </c>
      <c r="G9" s="35">
        <f t="shared" si="0"/>
        <v>46008</v>
      </c>
    </row>
    <row r="10" spans="2:8" x14ac:dyDescent="0.25">
      <c r="B10" s="111" t="s">
        <v>112</v>
      </c>
      <c r="C10" s="72">
        <v>6381</v>
      </c>
      <c r="D10" s="35">
        <v>38458</v>
      </c>
      <c r="E10" s="35">
        <v>4638</v>
      </c>
      <c r="F10" s="35">
        <v>446</v>
      </c>
      <c r="G10" s="35">
        <f t="shared" si="0"/>
        <v>49923</v>
      </c>
    </row>
    <row r="11" spans="2:8" x14ac:dyDescent="0.25">
      <c r="B11" s="111" t="s">
        <v>113</v>
      </c>
      <c r="C11" s="73">
        <v>14</v>
      </c>
      <c r="D11" s="36">
        <v>123</v>
      </c>
      <c r="E11" s="36">
        <v>18</v>
      </c>
      <c r="F11" s="36">
        <v>18</v>
      </c>
      <c r="G11" s="36">
        <f t="shared" si="0"/>
        <v>173</v>
      </c>
    </row>
    <row r="12" spans="2:8" x14ac:dyDescent="0.25">
      <c r="B12" s="86" t="s">
        <v>143</v>
      </c>
      <c r="C12" s="113">
        <f>SUM(C13:C15)</f>
        <v>2982</v>
      </c>
      <c r="D12" s="114">
        <f t="shared" ref="D12:F12" si="2">SUM(D13:D15)</f>
        <v>11806</v>
      </c>
      <c r="E12" s="114">
        <f t="shared" si="2"/>
        <v>5533</v>
      </c>
      <c r="F12" s="114">
        <f t="shared" si="2"/>
        <v>914</v>
      </c>
      <c r="G12" s="112">
        <f t="shared" si="0"/>
        <v>21235</v>
      </c>
    </row>
    <row r="13" spans="2:8" x14ac:dyDescent="0.25">
      <c r="B13" s="111" t="s">
        <v>111</v>
      </c>
      <c r="C13" s="73">
        <v>1546</v>
      </c>
      <c r="D13" s="36">
        <v>3249</v>
      </c>
      <c r="E13" s="36">
        <v>4557</v>
      </c>
      <c r="F13" s="36">
        <v>808</v>
      </c>
      <c r="G13" s="36">
        <f t="shared" si="0"/>
        <v>10160</v>
      </c>
    </row>
    <row r="14" spans="2:8" ht="25.5" customHeight="1" x14ac:dyDescent="0.25">
      <c r="B14" s="111" t="s">
        <v>112</v>
      </c>
      <c r="C14" s="73">
        <v>1433</v>
      </c>
      <c r="D14" s="36">
        <v>8531</v>
      </c>
      <c r="E14" s="36">
        <v>972</v>
      </c>
      <c r="F14" s="36">
        <v>102</v>
      </c>
      <c r="G14" s="36">
        <f t="shared" si="0"/>
        <v>11038</v>
      </c>
    </row>
    <row r="15" spans="2:8" ht="25.5" customHeight="1" x14ac:dyDescent="0.25">
      <c r="B15" s="111" t="s">
        <v>113</v>
      </c>
      <c r="C15" s="73">
        <v>3</v>
      </c>
      <c r="D15" s="36">
        <v>26</v>
      </c>
      <c r="E15" s="36">
        <v>4</v>
      </c>
      <c r="F15" s="36">
        <v>4</v>
      </c>
      <c r="G15" s="36">
        <f t="shared" si="0"/>
        <v>37</v>
      </c>
    </row>
    <row r="17" spans="2:7" x14ac:dyDescent="0.25">
      <c r="B17" s="108" t="s">
        <v>202</v>
      </c>
      <c r="C17" s="230"/>
      <c r="D17" s="231"/>
      <c r="E17" s="231"/>
      <c r="F17" s="231"/>
      <c r="G17" s="190">
        <v>123000000</v>
      </c>
    </row>
    <row r="18" spans="2:7" x14ac:dyDescent="0.25">
      <c r="B18" s="108" t="s">
        <v>204</v>
      </c>
      <c r="C18" s="233">
        <f>G17/(G12*1000)</f>
        <v>5.7923239934071109</v>
      </c>
      <c r="D18" s="233"/>
      <c r="E18" s="233"/>
      <c r="F18" s="233"/>
      <c r="G18" s="234"/>
    </row>
  </sheetData>
  <mergeCells count="3">
    <mergeCell ref="C3:G3"/>
    <mergeCell ref="C17:F17"/>
    <mergeCell ref="C18:G18"/>
  </mergeCells>
  <hyperlinks>
    <hyperlink ref="H1" location="Indice!A1" display="INDICE" xr:uid="{00000000-0004-0000-0400-000000000000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showGridLines="0" zoomScale="85" zoomScaleNormal="85" workbookViewId="0">
      <selection activeCell="A20" sqref="A20:F20"/>
    </sheetView>
  </sheetViews>
  <sheetFormatPr defaultColWidth="11.42578125" defaultRowHeight="15" x14ac:dyDescent="0.25"/>
  <cols>
    <col min="1" max="1" width="25.28515625" customWidth="1"/>
  </cols>
  <sheetData>
    <row r="1" spans="1:7" x14ac:dyDescent="0.25">
      <c r="A1" s="8" t="s">
        <v>212</v>
      </c>
      <c r="B1" s="6"/>
      <c r="C1" s="6"/>
      <c r="D1" s="6"/>
      <c r="E1" s="6"/>
      <c r="F1" s="6"/>
      <c r="G1" s="59" t="s">
        <v>109</v>
      </c>
    </row>
    <row r="2" spans="1:7" x14ac:dyDescent="0.25">
      <c r="A2" s="7"/>
      <c r="B2" s="7"/>
      <c r="C2" s="7"/>
      <c r="D2" s="7"/>
      <c r="E2" s="7"/>
      <c r="F2" s="7"/>
    </row>
    <row r="3" spans="1:7" x14ac:dyDescent="0.25">
      <c r="A3" s="20"/>
      <c r="B3" s="224" t="s">
        <v>148</v>
      </c>
      <c r="C3" s="224"/>
      <c r="D3" s="224"/>
      <c r="E3" s="224"/>
      <c r="F3" s="224"/>
    </row>
    <row r="4" spans="1:7" x14ac:dyDescent="0.25">
      <c r="A4" s="21"/>
      <c r="B4" s="88" t="s">
        <v>19</v>
      </c>
      <c r="C4" s="88" t="s">
        <v>20</v>
      </c>
      <c r="D4" s="88" t="s">
        <v>21</v>
      </c>
      <c r="E4" s="88" t="s">
        <v>22</v>
      </c>
      <c r="F4" s="88" t="s">
        <v>23</v>
      </c>
    </row>
    <row r="5" spans="1:7" x14ac:dyDescent="0.25">
      <c r="A5" s="86" t="s">
        <v>36</v>
      </c>
      <c r="B5" s="37">
        <v>175</v>
      </c>
      <c r="C5" s="37">
        <v>534</v>
      </c>
      <c r="D5" s="37">
        <v>35</v>
      </c>
      <c r="E5" s="37">
        <v>24</v>
      </c>
      <c r="F5" s="75">
        <f>SUM(B5:E5)</f>
        <v>768</v>
      </c>
    </row>
    <row r="6" spans="1:7" x14ac:dyDescent="0.25">
      <c r="A6" s="86" t="s">
        <v>37</v>
      </c>
      <c r="B6" s="37">
        <v>14</v>
      </c>
      <c r="C6" s="37">
        <v>12</v>
      </c>
      <c r="D6" s="37">
        <v>1</v>
      </c>
      <c r="E6" s="37">
        <v>1</v>
      </c>
      <c r="F6" s="75">
        <f t="shared" ref="F6:F17" si="0">SUM(B6:E6)</f>
        <v>28</v>
      </c>
    </row>
    <row r="7" spans="1:7" x14ac:dyDescent="0.25">
      <c r="A7" s="86" t="s">
        <v>38</v>
      </c>
      <c r="B7" s="37">
        <v>10</v>
      </c>
      <c r="C7" s="37">
        <v>16</v>
      </c>
      <c r="D7" s="37" t="s">
        <v>104</v>
      </c>
      <c r="E7" s="37">
        <v>2</v>
      </c>
      <c r="F7" s="75">
        <f t="shared" si="0"/>
        <v>28</v>
      </c>
    </row>
    <row r="8" spans="1:7" x14ac:dyDescent="0.25">
      <c r="A8" s="86" t="s">
        <v>39</v>
      </c>
      <c r="B8" s="109">
        <f>SUM(B9:B12)</f>
        <v>34</v>
      </c>
      <c r="C8" s="109">
        <f>SUM(C9:C12)</f>
        <v>430</v>
      </c>
      <c r="D8" s="109">
        <f t="shared" ref="D8:E8" si="1">SUM(D9:D11)</f>
        <v>0</v>
      </c>
      <c r="E8" s="109">
        <f t="shared" si="1"/>
        <v>2</v>
      </c>
      <c r="F8" s="109">
        <f t="shared" si="0"/>
        <v>466</v>
      </c>
    </row>
    <row r="9" spans="1:7" x14ac:dyDescent="0.25">
      <c r="A9" s="111" t="s">
        <v>144</v>
      </c>
      <c r="B9" s="72">
        <v>22</v>
      </c>
      <c r="C9" s="72">
        <v>370</v>
      </c>
      <c r="D9" s="72" t="s">
        <v>104</v>
      </c>
      <c r="E9" s="72">
        <v>2</v>
      </c>
      <c r="F9" s="72">
        <f t="shared" si="0"/>
        <v>394</v>
      </c>
    </row>
    <row r="10" spans="1:7" x14ac:dyDescent="0.25">
      <c r="A10" s="111" t="s">
        <v>145</v>
      </c>
      <c r="B10" s="72">
        <v>9</v>
      </c>
      <c r="C10" s="72">
        <v>48</v>
      </c>
      <c r="D10" s="72" t="s">
        <v>104</v>
      </c>
      <c r="E10" s="72" t="s">
        <v>104</v>
      </c>
      <c r="F10" s="72">
        <f t="shared" si="0"/>
        <v>57</v>
      </c>
    </row>
    <row r="11" spans="1:7" x14ac:dyDescent="0.25">
      <c r="A11" s="111" t="s">
        <v>146</v>
      </c>
      <c r="B11" s="73">
        <v>2</v>
      </c>
      <c r="C11" s="73">
        <v>2</v>
      </c>
      <c r="D11" s="73" t="s">
        <v>104</v>
      </c>
      <c r="E11" s="73" t="s">
        <v>104</v>
      </c>
      <c r="F11" s="73">
        <f t="shared" si="0"/>
        <v>4</v>
      </c>
    </row>
    <row r="12" spans="1:7" x14ac:dyDescent="0.25">
      <c r="A12" s="111" t="s">
        <v>147</v>
      </c>
      <c r="B12" s="73">
        <v>1</v>
      </c>
      <c r="C12" s="73">
        <v>10</v>
      </c>
      <c r="D12" s="73" t="s">
        <v>104</v>
      </c>
      <c r="E12" s="73" t="s">
        <v>104</v>
      </c>
      <c r="F12" s="73">
        <f t="shared" si="0"/>
        <v>11</v>
      </c>
    </row>
    <row r="13" spans="1:7" x14ac:dyDescent="0.25">
      <c r="A13" s="86" t="s">
        <v>143</v>
      </c>
      <c r="B13" s="115">
        <f>SUM(B14:B17)</f>
        <v>15.299999999999999</v>
      </c>
      <c r="C13" s="115">
        <f>SUM(C14:C17)</f>
        <v>175.9</v>
      </c>
      <c r="D13" s="115">
        <f t="shared" ref="D13:E13" si="2">SUM(D14:D16)</f>
        <v>0</v>
      </c>
      <c r="E13" s="115">
        <f t="shared" si="2"/>
        <v>0.9</v>
      </c>
      <c r="F13" s="115">
        <f t="shared" si="0"/>
        <v>192.10000000000002</v>
      </c>
    </row>
    <row r="14" spans="1:7" x14ac:dyDescent="0.25">
      <c r="A14" s="111" t="s">
        <v>144</v>
      </c>
      <c r="B14" s="74">
        <v>9.1999999999999993</v>
      </c>
      <c r="C14" s="74">
        <v>146.1</v>
      </c>
      <c r="D14" s="74" t="s">
        <v>104</v>
      </c>
      <c r="E14" s="74">
        <v>0.9</v>
      </c>
      <c r="F14" s="73">
        <f t="shared" si="0"/>
        <v>156.19999999999999</v>
      </c>
    </row>
    <row r="15" spans="1:7" x14ac:dyDescent="0.25">
      <c r="A15" s="111" t="s">
        <v>145</v>
      </c>
      <c r="B15" s="74">
        <v>4.5</v>
      </c>
      <c r="C15" s="74">
        <v>21</v>
      </c>
      <c r="D15" s="74" t="s">
        <v>104</v>
      </c>
      <c r="E15" s="74" t="s">
        <v>104</v>
      </c>
      <c r="F15" s="73">
        <f t="shared" si="0"/>
        <v>25.5</v>
      </c>
    </row>
    <row r="16" spans="1:7" x14ac:dyDescent="0.25">
      <c r="A16" s="111" t="s">
        <v>146</v>
      </c>
      <c r="B16" s="74">
        <v>0.7</v>
      </c>
      <c r="C16" s="74">
        <v>1.5</v>
      </c>
      <c r="D16" s="74" t="s">
        <v>104</v>
      </c>
      <c r="E16" s="74" t="s">
        <v>104</v>
      </c>
      <c r="F16" s="73">
        <f t="shared" si="0"/>
        <v>2.2000000000000002</v>
      </c>
    </row>
    <row r="17" spans="1:6" x14ac:dyDescent="0.25">
      <c r="A17" s="111" t="s">
        <v>147</v>
      </c>
      <c r="B17" s="76">
        <v>0.9</v>
      </c>
      <c r="C17" s="74">
        <v>7.3</v>
      </c>
      <c r="D17" s="76" t="s">
        <v>104</v>
      </c>
      <c r="E17" s="76" t="s">
        <v>104</v>
      </c>
      <c r="F17" s="73">
        <f t="shared" si="0"/>
        <v>8.1999999999999993</v>
      </c>
    </row>
    <row r="19" spans="1:6" x14ac:dyDescent="0.25">
      <c r="A19" s="108" t="s">
        <v>202</v>
      </c>
      <c r="B19" s="230"/>
      <c r="C19" s="231"/>
      <c r="D19" s="231"/>
      <c r="E19" s="232"/>
      <c r="F19" s="103">
        <v>800000</v>
      </c>
    </row>
    <row r="20" spans="1:6" x14ac:dyDescent="0.25">
      <c r="A20" s="108" t="s">
        <v>204</v>
      </c>
      <c r="B20" s="235">
        <f>F19/(F13*1000)</f>
        <v>4.1644976574700667</v>
      </c>
      <c r="C20" s="235"/>
      <c r="D20" s="235"/>
      <c r="E20" s="235"/>
      <c r="F20" s="236"/>
    </row>
  </sheetData>
  <mergeCells count="3">
    <mergeCell ref="B3:F3"/>
    <mergeCell ref="B19:E19"/>
    <mergeCell ref="B20:F20"/>
  </mergeCells>
  <hyperlinks>
    <hyperlink ref="G1" location="Indice!A1" display="INDICE" xr:uid="{00000000-0004-0000-0500-00000000000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showGridLines="0" zoomScale="85" zoomScaleNormal="85" workbookViewId="0">
      <selection activeCell="E22" sqref="E22"/>
    </sheetView>
  </sheetViews>
  <sheetFormatPr defaultColWidth="11.42578125" defaultRowHeight="15" x14ac:dyDescent="0.25"/>
  <cols>
    <col min="1" max="1" width="25.42578125" customWidth="1"/>
  </cols>
  <sheetData>
    <row r="1" spans="1:8" x14ac:dyDescent="0.25">
      <c r="A1" s="5" t="s">
        <v>214</v>
      </c>
      <c r="B1" s="1"/>
      <c r="C1" s="1"/>
      <c r="D1" s="1"/>
      <c r="E1" s="1"/>
      <c r="F1" s="1"/>
      <c r="G1" s="1"/>
      <c r="H1" s="59" t="s">
        <v>109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9"/>
      <c r="B3" s="10"/>
      <c r="C3" s="224" t="s">
        <v>67</v>
      </c>
      <c r="D3" s="224"/>
      <c r="E3" s="224"/>
      <c r="F3" s="224"/>
      <c r="G3" s="224"/>
    </row>
    <row r="4" spans="1:8" x14ac:dyDescent="0.25">
      <c r="A4" s="11"/>
      <c r="B4" s="4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23</v>
      </c>
    </row>
    <row r="5" spans="1:8" x14ac:dyDescent="0.25">
      <c r="A5" s="118" t="s">
        <v>40</v>
      </c>
      <c r="B5" s="119"/>
      <c r="C5" s="32">
        <v>24</v>
      </c>
      <c r="D5" s="32">
        <v>23</v>
      </c>
      <c r="E5" s="32">
        <v>93</v>
      </c>
      <c r="F5" s="32">
        <v>51</v>
      </c>
      <c r="G5" s="33">
        <f>SUM(C5:F5)</f>
        <v>191</v>
      </c>
    </row>
    <row r="6" spans="1:8" x14ac:dyDescent="0.25">
      <c r="A6" s="86" t="s">
        <v>38</v>
      </c>
      <c r="B6" s="86"/>
      <c r="C6" s="38">
        <v>1</v>
      </c>
      <c r="D6" s="32">
        <v>12</v>
      </c>
      <c r="E6" s="37" t="s">
        <v>104</v>
      </c>
      <c r="F6" s="32">
        <v>2</v>
      </c>
      <c r="G6" s="33">
        <f>SUM(C6:F6)</f>
        <v>15</v>
      </c>
    </row>
    <row r="7" spans="1:8" x14ac:dyDescent="0.25">
      <c r="A7" s="211" t="s">
        <v>213</v>
      </c>
      <c r="B7" s="212"/>
      <c r="C7" s="37" t="s">
        <v>104</v>
      </c>
      <c r="D7" s="32">
        <v>6297</v>
      </c>
      <c r="E7" s="37"/>
      <c r="F7" s="32"/>
      <c r="G7" s="33">
        <f t="shared" ref="G7:G8" si="0">SUM(C7:F7)</f>
        <v>6297</v>
      </c>
    </row>
    <row r="8" spans="1:8" x14ac:dyDescent="0.25">
      <c r="A8" s="86" t="s">
        <v>41</v>
      </c>
      <c r="B8" s="86"/>
      <c r="C8" s="37" t="s">
        <v>104</v>
      </c>
      <c r="D8" s="32">
        <v>1704</v>
      </c>
      <c r="E8" s="37" t="s">
        <v>104</v>
      </c>
      <c r="F8" s="37" t="s">
        <v>104</v>
      </c>
      <c r="G8" s="33">
        <f t="shared" si="0"/>
        <v>1704</v>
      </c>
    </row>
    <row r="10" spans="1:8" x14ac:dyDescent="0.25">
      <c r="A10" s="108" t="s">
        <v>202</v>
      </c>
      <c r="B10" s="120"/>
      <c r="C10" s="191"/>
      <c r="D10" s="191"/>
      <c r="E10" s="191"/>
      <c r="F10" s="192">
        <v>42819.6</v>
      </c>
    </row>
    <row r="11" spans="1:8" x14ac:dyDescent="0.25">
      <c r="A11" s="108" t="s">
        <v>204</v>
      </c>
      <c r="B11" s="237">
        <f>F10/(G7)</f>
        <v>6.8</v>
      </c>
      <c r="C11" s="237"/>
      <c r="D11" s="237"/>
      <c r="E11" s="237"/>
      <c r="F11" s="238"/>
    </row>
  </sheetData>
  <mergeCells count="3">
    <mergeCell ref="C3:G3"/>
    <mergeCell ref="A7:B7"/>
    <mergeCell ref="B11:F11"/>
  </mergeCells>
  <hyperlinks>
    <hyperlink ref="H1" location="Indice!A1" display="INDICE" xr:uid="{00000000-0004-0000-06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8"/>
  <sheetViews>
    <sheetView showGridLines="0" topLeftCell="A7" zoomScale="85" zoomScaleNormal="85" workbookViewId="0">
      <selection activeCell="I12" sqref="I12"/>
    </sheetView>
  </sheetViews>
  <sheetFormatPr defaultColWidth="11.42578125" defaultRowHeight="15" x14ac:dyDescent="0.25"/>
  <cols>
    <col min="2" max="2" width="22.42578125" customWidth="1"/>
    <col min="3" max="3" width="17.5703125" customWidth="1"/>
    <col min="4" max="4" width="18.7109375" bestFit="1" customWidth="1"/>
    <col min="5" max="5" width="17.42578125" bestFit="1" customWidth="1"/>
    <col min="6" max="6" width="16.5703125" customWidth="1"/>
    <col min="7" max="7" width="19.7109375" customWidth="1"/>
    <col min="8" max="8" width="14" bestFit="1" customWidth="1"/>
    <col min="9" max="9" width="13" bestFit="1" customWidth="1"/>
    <col min="10" max="10" width="14.85546875" customWidth="1"/>
    <col min="11" max="11" width="15.85546875" customWidth="1"/>
    <col min="12" max="13" width="11.5703125" bestFit="1" customWidth="1"/>
    <col min="14" max="14" width="18.28515625" bestFit="1" customWidth="1"/>
    <col min="15" max="15" width="16.7109375" bestFit="1" customWidth="1"/>
    <col min="16" max="16" width="12.7109375" customWidth="1"/>
    <col min="17" max="17" width="11.5703125" customWidth="1"/>
    <col min="18" max="18" width="17.7109375" customWidth="1"/>
  </cols>
  <sheetData>
    <row r="1" spans="1:7" x14ac:dyDescent="0.25">
      <c r="A1" s="5" t="s">
        <v>215</v>
      </c>
      <c r="B1" s="1"/>
      <c r="C1" s="1"/>
      <c r="D1" s="1"/>
      <c r="E1" s="1"/>
      <c r="F1" s="1"/>
      <c r="G1" s="59" t="s">
        <v>109</v>
      </c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9"/>
      <c r="B3" s="10"/>
      <c r="C3" s="245" t="s">
        <v>99</v>
      </c>
      <c r="D3" s="246"/>
      <c r="E3" s="246"/>
      <c r="F3" s="246"/>
      <c r="G3" s="246"/>
    </row>
    <row r="4" spans="1:7" x14ac:dyDescent="0.25">
      <c r="A4" s="13"/>
      <c r="B4" s="12"/>
      <c r="C4" s="125" t="s">
        <v>42</v>
      </c>
      <c r="D4" s="125" t="s">
        <v>43</v>
      </c>
      <c r="E4" s="125" t="s">
        <v>44</v>
      </c>
      <c r="F4" s="125" t="s">
        <v>42</v>
      </c>
      <c r="G4" s="127" t="s">
        <v>23</v>
      </c>
    </row>
    <row r="5" spans="1:7" ht="15" customHeight="1" x14ac:dyDescent="0.25">
      <c r="A5" s="9"/>
      <c r="B5" s="10"/>
      <c r="C5" s="126" t="s">
        <v>45</v>
      </c>
      <c r="D5" s="126" t="s">
        <v>46</v>
      </c>
      <c r="E5" s="127" t="s">
        <v>47</v>
      </c>
      <c r="F5" s="127" t="s">
        <v>48</v>
      </c>
      <c r="G5" s="127"/>
    </row>
    <row r="6" spans="1:7" x14ac:dyDescent="0.25">
      <c r="A6" s="239" t="s">
        <v>49</v>
      </c>
      <c r="B6" s="240"/>
      <c r="C6" s="40">
        <v>1795</v>
      </c>
      <c r="D6" s="38">
        <v>1252</v>
      </c>
      <c r="E6" s="32">
        <v>368</v>
      </c>
      <c r="F6" s="32">
        <v>14</v>
      </c>
      <c r="G6" s="128">
        <f>SUM(C6:F6)</f>
        <v>3429</v>
      </c>
    </row>
    <row r="7" spans="1:7" x14ac:dyDescent="0.25">
      <c r="A7" s="239" t="s">
        <v>50</v>
      </c>
      <c r="B7" s="240"/>
      <c r="C7" s="32">
        <v>33</v>
      </c>
      <c r="D7" s="38">
        <v>20</v>
      </c>
      <c r="E7" s="32">
        <v>10</v>
      </c>
      <c r="F7" s="32">
        <v>4</v>
      </c>
      <c r="G7" s="128">
        <f t="shared" ref="G7:G11" si="0">SUM(C7:F7)</f>
        <v>67</v>
      </c>
    </row>
    <row r="8" spans="1:7" x14ac:dyDescent="0.25">
      <c r="A8" s="239" t="s">
        <v>117</v>
      </c>
      <c r="B8" s="240"/>
      <c r="C8" s="32">
        <v>2175326</v>
      </c>
      <c r="D8" s="38"/>
      <c r="E8" s="32">
        <v>592897</v>
      </c>
      <c r="F8" s="68"/>
      <c r="G8" s="128">
        <f t="shared" si="0"/>
        <v>2768223</v>
      </c>
    </row>
    <row r="9" spans="1:7" x14ac:dyDescent="0.25">
      <c r="A9" s="249" t="s">
        <v>55</v>
      </c>
      <c r="B9" s="250"/>
      <c r="C9" s="32">
        <v>1691653</v>
      </c>
      <c r="D9" s="38">
        <v>3532472.46</v>
      </c>
      <c r="E9" s="68">
        <v>551347</v>
      </c>
      <c r="F9" s="69">
        <v>46248</v>
      </c>
      <c r="G9" s="128">
        <f t="shared" si="0"/>
        <v>5821720.46</v>
      </c>
    </row>
    <row r="11" spans="1:7" ht="19.5" customHeight="1" x14ac:dyDescent="0.25">
      <c r="A11" s="243" t="s">
        <v>202</v>
      </c>
      <c r="B11" s="244"/>
      <c r="C11" s="182">
        <v>10555914.720000003</v>
      </c>
      <c r="D11" s="182">
        <v>21276390.350000001</v>
      </c>
      <c r="E11" s="183">
        <v>3859431.18</v>
      </c>
      <c r="F11" s="182">
        <v>514769</v>
      </c>
      <c r="G11" s="182">
        <f t="shared" si="0"/>
        <v>36206505.250000007</v>
      </c>
    </row>
    <row r="12" spans="1:7" ht="19.5" customHeight="1" x14ac:dyDescent="0.25">
      <c r="A12" s="239" t="s">
        <v>241</v>
      </c>
      <c r="B12" s="240"/>
      <c r="C12" s="182">
        <f>C11/C9</f>
        <v>6.2400000000000011</v>
      </c>
      <c r="D12" s="182">
        <f t="shared" ref="D12:F12" si="1">D11/D9</f>
        <v>6.0230873958462512</v>
      </c>
      <c r="E12" s="183">
        <f t="shared" si="1"/>
        <v>7.0000039539527741</v>
      </c>
      <c r="F12" s="182">
        <f t="shared" si="1"/>
        <v>11.130621864729285</v>
      </c>
    </row>
    <row r="14" spans="1:7" x14ac:dyDescent="0.25">
      <c r="C14" s="241" t="s">
        <v>118</v>
      </c>
      <c r="D14" s="242"/>
      <c r="E14" s="242"/>
      <c r="F14" s="242"/>
      <c r="G14" s="242"/>
    </row>
    <row r="15" spans="1:7" x14ac:dyDescent="0.25">
      <c r="C15" s="88" t="s">
        <v>19</v>
      </c>
      <c r="D15" s="88" t="s">
        <v>20</v>
      </c>
      <c r="E15" s="88" t="s">
        <v>21</v>
      </c>
      <c r="F15" s="88" t="s">
        <v>22</v>
      </c>
      <c r="G15" s="88" t="s">
        <v>53</v>
      </c>
    </row>
    <row r="16" spans="1:7" x14ac:dyDescent="0.25">
      <c r="A16" s="247" t="s">
        <v>49</v>
      </c>
      <c r="B16" s="248"/>
      <c r="C16" s="41">
        <v>538</v>
      </c>
      <c r="D16">
        <v>695</v>
      </c>
      <c r="E16">
        <v>24</v>
      </c>
      <c r="F16">
        <v>538</v>
      </c>
      <c r="G16" s="40">
        <f>SUM(C16:F16)</f>
        <v>1795</v>
      </c>
    </row>
    <row r="17" spans="1:18" x14ac:dyDescent="0.25">
      <c r="A17" s="123" t="s">
        <v>216</v>
      </c>
      <c r="B17" s="130"/>
      <c r="C17" s="41">
        <v>6</v>
      </c>
      <c r="D17">
        <v>4</v>
      </c>
      <c r="E17" t="s">
        <v>104</v>
      </c>
      <c r="F17">
        <v>3</v>
      </c>
      <c r="G17" s="40">
        <f>SUM(C17:F17)</f>
        <v>13</v>
      </c>
    </row>
    <row r="18" spans="1:18" x14ac:dyDescent="0.25">
      <c r="A18" s="247" t="s">
        <v>50</v>
      </c>
      <c r="B18" s="248"/>
      <c r="C18" s="41">
        <v>13</v>
      </c>
      <c r="D18">
        <v>12</v>
      </c>
      <c r="E18">
        <v>3</v>
      </c>
      <c r="F18">
        <v>5</v>
      </c>
      <c r="G18" s="40">
        <f t="shared" ref="G18:G20" si="2">SUM(C18:F18)</f>
        <v>33</v>
      </c>
    </row>
    <row r="19" spans="1:18" x14ac:dyDescent="0.25">
      <c r="A19" s="247" t="s">
        <v>117</v>
      </c>
      <c r="B19" s="247"/>
      <c r="C19" s="42">
        <v>1416065</v>
      </c>
      <c r="D19" s="39">
        <v>567062</v>
      </c>
      <c r="E19" s="39">
        <v>3781</v>
      </c>
      <c r="F19" s="39">
        <v>188418</v>
      </c>
      <c r="G19" s="40">
        <f t="shared" si="2"/>
        <v>2175326</v>
      </c>
    </row>
    <row r="20" spans="1:18" x14ac:dyDescent="0.25">
      <c r="A20" s="247" t="s">
        <v>55</v>
      </c>
      <c r="B20" s="247"/>
      <c r="C20" s="42">
        <v>1094253</v>
      </c>
      <c r="D20" s="39">
        <v>436476</v>
      </c>
      <c r="E20" s="39">
        <v>3429</v>
      </c>
      <c r="F20" s="39">
        <v>157495</v>
      </c>
      <c r="G20" s="40">
        <f t="shared" si="2"/>
        <v>1691653</v>
      </c>
    </row>
    <row r="22" spans="1:18" x14ac:dyDescent="0.25">
      <c r="C22" s="241" t="s">
        <v>119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18" x14ac:dyDescent="0.25">
      <c r="C23" s="251" t="s">
        <v>19</v>
      </c>
      <c r="D23" s="252"/>
      <c r="E23" s="252"/>
      <c r="F23" s="252"/>
      <c r="G23" s="251" t="s">
        <v>20</v>
      </c>
      <c r="H23" s="252"/>
      <c r="I23" s="252"/>
      <c r="J23" s="252"/>
      <c r="K23" s="251" t="s">
        <v>22</v>
      </c>
      <c r="L23" s="252"/>
      <c r="M23" s="252"/>
      <c r="N23" s="252"/>
      <c r="O23" s="251" t="s">
        <v>53</v>
      </c>
      <c r="P23" s="252"/>
      <c r="Q23" s="252"/>
      <c r="R23" s="252"/>
    </row>
    <row r="24" spans="1:18" x14ac:dyDescent="0.25">
      <c r="A24" s="247" t="s">
        <v>49</v>
      </c>
      <c r="B24" s="248"/>
      <c r="C24" s="253">
        <v>405</v>
      </c>
      <c r="D24" s="254"/>
      <c r="E24" s="254"/>
      <c r="F24" s="254"/>
      <c r="G24" s="255">
        <v>326</v>
      </c>
      <c r="H24" s="255"/>
      <c r="I24" s="255"/>
      <c r="J24" s="255"/>
      <c r="K24" s="255">
        <v>521</v>
      </c>
      <c r="L24" s="255"/>
      <c r="M24" s="255"/>
      <c r="N24" s="255"/>
      <c r="O24" s="256">
        <f>SUM(C24:K24)</f>
        <v>1252</v>
      </c>
      <c r="P24" s="256"/>
      <c r="Q24" s="256"/>
      <c r="R24" s="256"/>
    </row>
    <row r="25" spans="1:18" x14ac:dyDescent="0.25">
      <c r="A25" s="247" t="s">
        <v>50</v>
      </c>
      <c r="B25" s="248"/>
      <c r="C25" s="253">
        <v>9</v>
      </c>
      <c r="D25" s="254"/>
      <c r="E25" s="254"/>
      <c r="F25" s="254"/>
      <c r="G25" s="255">
        <v>7</v>
      </c>
      <c r="H25" s="255"/>
      <c r="I25" s="255"/>
      <c r="J25" s="255"/>
      <c r="K25" s="255">
        <v>4</v>
      </c>
      <c r="L25" s="255"/>
      <c r="M25" s="255"/>
      <c r="N25" s="255"/>
      <c r="O25" s="256">
        <f>SUM(C25:K25)</f>
        <v>20</v>
      </c>
      <c r="P25" s="256"/>
      <c r="Q25" s="256"/>
      <c r="R25" s="256"/>
    </row>
    <row r="26" spans="1:18" ht="25.5" x14ac:dyDescent="0.25">
      <c r="A26" s="184" t="s">
        <v>123</v>
      </c>
      <c r="B26" s="185"/>
      <c r="C26" s="124" t="s">
        <v>120</v>
      </c>
      <c r="D26" s="124" t="s">
        <v>121</v>
      </c>
      <c r="E26" s="124" t="s">
        <v>122</v>
      </c>
      <c r="F26" s="124" t="s">
        <v>53</v>
      </c>
      <c r="G26" s="124" t="s">
        <v>120</v>
      </c>
      <c r="H26" s="124" t="s">
        <v>121</v>
      </c>
      <c r="I26" s="124" t="s">
        <v>122</v>
      </c>
      <c r="J26" s="124" t="s">
        <v>53</v>
      </c>
      <c r="K26" s="124" t="s">
        <v>120</v>
      </c>
      <c r="L26" s="124" t="s">
        <v>121</v>
      </c>
      <c r="M26" s="124" t="s">
        <v>122</v>
      </c>
      <c r="N26" s="124" t="s">
        <v>53</v>
      </c>
      <c r="O26" s="124" t="s">
        <v>120</v>
      </c>
      <c r="P26" s="124" t="s">
        <v>121</v>
      </c>
      <c r="Q26" s="124" t="s">
        <v>122</v>
      </c>
      <c r="R26" s="124" t="s">
        <v>53</v>
      </c>
    </row>
    <row r="27" spans="1:18" x14ac:dyDescent="0.25">
      <c r="A27" s="247" t="s">
        <v>117</v>
      </c>
      <c r="B27" s="247"/>
      <c r="C27" s="43">
        <v>2727355</v>
      </c>
      <c r="D27" s="43">
        <v>0</v>
      </c>
      <c r="E27" s="43">
        <v>11645</v>
      </c>
      <c r="F27" s="44">
        <f>SUM(C27:E27)</f>
        <v>2739000</v>
      </c>
      <c r="G27" s="43">
        <v>291596</v>
      </c>
      <c r="H27" s="43">
        <v>33022</v>
      </c>
      <c r="I27" s="43">
        <v>19382</v>
      </c>
      <c r="J27" s="44">
        <f>SUM(G27:I27)</f>
        <v>344000</v>
      </c>
      <c r="K27" s="43">
        <v>558000</v>
      </c>
      <c r="L27" s="43">
        <v>0</v>
      </c>
      <c r="M27" s="43">
        <v>0</v>
      </c>
      <c r="N27" s="44">
        <f>SUM(K27:M27)</f>
        <v>558000</v>
      </c>
      <c r="O27" s="43">
        <f t="shared" ref="O27:Q28" si="3">C27+G27+K27</f>
        <v>3576951</v>
      </c>
      <c r="P27" s="43">
        <f t="shared" si="3"/>
        <v>33022</v>
      </c>
      <c r="Q27" s="43">
        <f t="shared" si="3"/>
        <v>31027</v>
      </c>
      <c r="R27" s="44">
        <f>SUM(O27:Q27)</f>
        <v>3641000</v>
      </c>
    </row>
    <row r="28" spans="1:18" x14ac:dyDescent="0.25">
      <c r="A28" s="123" t="s">
        <v>55</v>
      </c>
      <c r="B28" s="123"/>
      <c r="C28" s="43">
        <v>2661143.12</v>
      </c>
      <c r="D28" s="43">
        <v>0</v>
      </c>
      <c r="E28" s="43">
        <v>10794</v>
      </c>
      <c r="F28" s="44">
        <f>SUM(C28:E28)</f>
        <v>2671937.12</v>
      </c>
      <c r="G28" s="43">
        <v>233401.91940000001</v>
      </c>
      <c r="H28" s="43">
        <v>27728</v>
      </c>
      <c r="I28" s="43">
        <v>16391.2</v>
      </c>
      <c r="J28" s="44">
        <f>SUM(G28:I28)</f>
        <v>277521.11940000003</v>
      </c>
      <c r="K28" s="43">
        <v>583014.22</v>
      </c>
      <c r="L28" s="43">
        <v>0</v>
      </c>
      <c r="M28" s="43">
        <v>0</v>
      </c>
      <c r="N28" s="44">
        <f>SUM(K28:M28)</f>
        <v>583014.22</v>
      </c>
      <c r="O28" s="43">
        <f t="shared" si="3"/>
        <v>3477559.2593999999</v>
      </c>
      <c r="P28" s="43">
        <f t="shared" si="3"/>
        <v>27728</v>
      </c>
      <c r="Q28" s="43">
        <f t="shared" si="3"/>
        <v>27185.200000000001</v>
      </c>
      <c r="R28" s="44">
        <f>SUM(O28:Q28)</f>
        <v>3532472.4594000001</v>
      </c>
    </row>
  </sheetData>
  <mergeCells count="28">
    <mergeCell ref="K25:N25"/>
    <mergeCell ref="O25:R25"/>
    <mergeCell ref="C22:R22"/>
    <mergeCell ref="K23:N23"/>
    <mergeCell ref="O23:R23"/>
    <mergeCell ref="K24:N24"/>
    <mergeCell ref="O24:R24"/>
    <mergeCell ref="G24:J24"/>
    <mergeCell ref="A24:B24"/>
    <mergeCell ref="A25:B25"/>
    <mergeCell ref="A27:B27"/>
    <mergeCell ref="C23:F23"/>
    <mergeCell ref="G23:J23"/>
    <mergeCell ref="C24:F24"/>
    <mergeCell ref="C25:F25"/>
    <mergeCell ref="G25:J25"/>
    <mergeCell ref="A16:B16"/>
    <mergeCell ref="A18:B18"/>
    <mergeCell ref="A19:B19"/>
    <mergeCell ref="A20:B20"/>
    <mergeCell ref="A8:B8"/>
    <mergeCell ref="A9:B9"/>
    <mergeCell ref="A12:B12"/>
    <mergeCell ref="A6:B6"/>
    <mergeCell ref="A7:B7"/>
    <mergeCell ref="C14:G14"/>
    <mergeCell ref="A11:B11"/>
    <mergeCell ref="C3:G3"/>
  </mergeCells>
  <hyperlinks>
    <hyperlink ref="G1" location="Indice!A1" display="INDICE" xr:uid="{00000000-0004-0000-07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21</vt:i4>
      </vt:variant>
    </vt:vector>
  </HeadingPairs>
  <TitlesOfParts>
    <vt:vector size="21" baseType="lpstr">
      <vt:lpstr>Indice</vt:lpstr>
      <vt:lpstr>V.E.Estimado</vt:lpstr>
      <vt:lpstr>Viños</vt:lpstr>
      <vt:lpstr>Augardentes e licores</vt:lpstr>
      <vt:lpstr>Pataca</vt:lpstr>
      <vt:lpstr>Tenreira</vt:lpstr>
      <vt:lpstr>Vaca e Boi</vt:lpstr>
      <vt:lpstr>Lacón</vt:lpstr>
      <vt:lpstr>Queixos</vt:lpstr>
      <vt:lpstr>Mel</vt:lpstr>
      <vt:lpstr>Agricultura ecolóxica</vt:lpstr>
      <vt:lpstr>Pan</vt:lpstr>
      <vt:lpstr>Faba de Lourenzá</vt:lpstr>
      <vt:lpstr>Grelos de Galicia</vt:lpstr>
      <vt:lpstr>Castaña de Galicia</vt:lpstr>
      <vt:lpstr>Pemento de Herbón</vt:lpstr>
      <vt:lpstr>Pemento do Couto</vt:lpstr>
      <vt:lpstr>Pemento da Arnoia</vt:lpstr>
      <vt:lpstr>Pemento Mougán</vt:lpstr>
      <vt:lpstr>Pemento de Oímbra</vt:lpstr>
      <vt:lpstr>Tarta de 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2018-03-05T18:37:18Z</cp:lastPrinted>
  <dcterms:created xsi:type="dcterms:W3CDTF">2017-12-02T17:40:51Z</dcterms:created>
  <dcterms:modified xsi:type="dcterms:W3CDTF">2020-06-08T07:21:07Z</dcterms:modified>
</cp:coreProperties>
</file>