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 DEPARTAMENTO INVESTIGACIÓN_TRANSFERENCIA\6 ESTATÍSTICA\OPERACIÓNS ESTATÍSTICAS\Anuarios\Anuario 2020\5 Produtos calidade\"/>
    </mc:Choice>
  </mc:AlternateContent>
  <xr:revisionPtr revIDLastSave="0" documentId="13_ncr:1_{96C981AF-52EF-48D3-9CD9-C6D69C94F0C3}" xr6:coauthVersionLast="36" xr6:coauthVersionMax="36" xr10:uidLastSave="{00000000-0000-0000-0000-000000000000}"/>
  <bookViews>
    <workbookView xWindow="0" yWindow="0" windowWidth="28800" windowHeight="12375" xr2:uid="{7B9A86CB-00CC-4BD0-9DD0-0E1FBA213EF3}"/>
  </bookViews>
  <sheets>
    <sheet name="Indice" sheetId="1" r:id="rId1"/>
    <sheet name="V.E.Estimado" sheetId="2" r:id="rId2"/>
    <sheet name="Viños" sheetId="3" r:id="rId3"/>
    <sheet name="Augardentes e licores" sheetId="4" r:id="rId4"/>
    <sheet name="Pataca" sheetId="5" r:id="rId5"/>
    <sheet name="Tenreira" sheetId="6" r:id="rId6"/>
    <sheet name="Vaca e Boi" sheetId="7" r:id="rId7"/>
    <sheet name="Lacón" sheetId="8" r:id="rId8"/>
    <sheet name="Queixos" sheetId="9" r:id="rId9"/>
    <sheet name="Mel" sheetId="10" r:id="rId10"/>
    <sheet name="Agricultura ecolóxica" sheetId="11" r:id="rId11"/>
    <sheet name="Pan" sheetId="12" r:id="rId12"/>
    <sheet name="Faba de Lourenzá" sheetId="13" r:id="rId13"/>
    <sheet name="Grelos de Galicia" sheetId="14" r:id="rId14"/>
    <sheet name="Castaña de Galicia" sheetId="15" r:id="rId15"/>
    <sheet name="Pemento de Herbón" sheetId="16" r:id="rId16"/>
    <sheet name="Pemento do Couto" sheetId="17" r:id="rId17"/>
    <sheet name="Pemento da Arnoia" sheetId="18" r:id="rId18"/>
    <sheet name="Pemento Mougán" sheetId="19" r:id="rId19"/>
    <sheet name="Pemento de Oímbra" sheetId="20" r:id="rId20"/>
    <sheet name="Tarta de Santiago" sheetId="21" r:id="rId2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4" i="2" l="1"/>
  <c r="C43" i="2"/>
  <c r="G7" i="16" l="1"/>
  <c r="G6" i="16"/>
  <c r="C9" i="21" l="1"/>
  <c r="G9" i="21" s="1"/>
  <c r="G12" i="21" s="1"/>
  <c r="G8" i="21"/>
  <c r="G7" i="21"/>
  <c r="G5" i="21"/>
  <c r="G12" i="20"/>
  <c r="G15" i="20" s="1"/>
  <c r="G11" i="20"/>
  <c r="G10" i="20"/>
  <c r="G9" i="20"/>
  <c r="G8" i="20"/>
  <c r="G7" i="20"/>
  <c r="G6" i="20"/>
  <c r="G5" i="20"/>
  <c r="G12" i="19"/>
  <c r="G15" i="19" s="1"/>
  <c r="G11" i="19"/>
  <c r="G10" i="19"/>
  <c r="G9" i="19"/>
  <c r="G8" i="19"/>
  <c r="G7" i="19"/>
  <c r="G6" i="19"/>
  <c r="G5" i="19"/>
  <c r="G12" i="18"/>
  <c r="G15" i="18" s="1"/>
  <c r="G11" i="18"/>
  <c r="G10" i="18"/>
  <c r="G9" i="18"/>
  <c r="G8" i="18"/>
  <c r="G7" i="18"/>
  <c r="G6" i="18"/>
  <c r="G5" i="18"/>
  <c r="G12" i="17"/>
  <c r="G15" i="17" s="1"/>
  <c r="G11" i="17"/>
  <c r="G10" i="17"/>
  <c r="G9" i="17"/>
  <c r="G8" i="17"/>
  <c r="G7" i="17"/>
  <c r="G6" i="17"/>
  <c r="G5" i="17"/>
  <c r="G12" i="16"/>
  <c r="G15" i="16" s="1"/>
  <c r="G11" i="16"/>
  <c r="G10" i="16"/>
  <c r="G9" i="16"/>
  <c r="G8" i="16"/>
  <c r="G5" i="16"/>
  <c r="G8" i="15"/>
  <c r="G13" i="15" s="1"/>
  <c r="G7" i="15"/>
  <c r="G12" i="15" s="1"/>
  <c r="G5" i="15"/>
  <c r="F14" i="14"/>
  <c r="E14" i="14"/>
  <c r="C14" i="14"/>
  <c r="G13" i="14"/>
  <c r="G11" i="14"/>
  <c r="G10" i="14"/>
  <c r="G9" i="14"/>
  <c r="G8" i="14"/>
  <c r="G7" i="14"/>
  <c r="G6" i="14"/>
  <c r="G5" i="14"/>
  <c r="F11" i="13"/>
  <c r="F14" i="13" s="1"/>
  <c r="F10" i="13"/>
  <c r="F9" i="13"/>
  <c r="F8" i="13"/>
  <c r="F7" i="13"/>
  <c r="F6" i="13"/>
  <c r="F5" i="13"/>
  <c r="C9" i="12"/>
  <c r="H63" i="11"/>
  <c r="G63" i="11"/>
  <c r="F63" i="11"/>
  <c r="E63" i="11"/>
  <c r="D63" i="11"/>
  <c r="C63" i="11"/>
  <c r="B63" i="11"/>
  <c r="I62" i="11"/>
  <c r="I61" i="11"/>
  <c r="I60" i="11"/>
  <c r="I59" i="11"/>
  <c r="I63" i="11" s="1"/>
  <c r="L52" i="11"/>
  <c r="K52" i="11"/>
  <c r="J52" i="11"/>
  <c r="I52" i="11"/>
  <c r="H52" i="11"/>
  <c r="G52" i="11"/>
  <c r="F52" i="11"/>
  <c r="E52" i="11"/>
  <c r="D52" i="11"/>
  <c r="C52" i="11"/>
  <c r="B52" i="11"/>
  <c r="M51" i="11"/>
  <c r="M50" i="11"/>
  <c r="M49" i="11"/>
  <c r="M48" i="11"/>
  <c r="L44" i="11"/>
  <c r="K44" i="11"/>
  <c r="J44" i="11"/>
  <c r="I44" i="11"/>
  <c r="H44" i="11"/>
  <c r="G44" i="11"/>
  <c r="F44" i="11"/>
  <c r="E44" i="11"/>
  <c r="D44" i="11"/>
  <c r="C44" i="11"/>
  <c r="B44" i="11"/>
  <c r="L35" i="11"/>
  <c r="K35" i="11"/>
  <c r="J35" i="11"/>
  <c r="I35" i="11"/>
  <c r="H35" i="11"/>
  <c r="G35" i="11"/>
  <c r="F35" i="11"/>
  <c r="E35" i="11"/>
  <c r="D35" i="11"/>
  <c r="C35" i="11"/>
  <c r="B35" i="11"/>
  <c r="M34" i="11"/>
  <c r="M33" i="11"/>
  <c r="M32" i="11"/>
  <c r="M31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O25" i="11"/>
  <c r="O24" i="11"/>
  <c r="O23" i="11"/>
  <c r="D22" i="11"/>
  <c r="O22" i="11" s="1"/>
  <c r="G14" i="11"/>
  <c r="F14" i="11"/>
  <c r="E14" i="11"/>
  <c r="D14" i="11"/>
  <c r="H13" i="11"/>
  <c r="H12" i="11"/>
  <c r="H11" i="11"/>
  <c r="G10" i="11"/>
  <c r="F10" i="11"/>
  <c r="E10" i="11"/>
  <c r="D10" i="11"/>
  <c r="H9" i="11"/>
  <c r="H8" i="11"/>
  <c r="H7" i="11"/>
  <c r="H6" i="11"/>
  <c r="H5" i="11"/>
  <c r="G9" i="10"/>
  <c r="G12" i="10" s="1"/>
  <c r="G8" i="10"/>
  <c r="G7" i="10"/>
  <c r="G6" i="10"/>
  <c r="G5" i="10"/>
  <c r="E39" i="9"/>
  <c r="E38" i="9"/>
  <c r="Q33" i="9"/>
  <c r="P33" i="9"/>
  <c r="O33" i="9"/>
  <c r="N33" i="9"/>
  <c r="J33" i="9"/>
  <c r="F33" i="9"/>
  <c r="Q32" i="9"/>
  <c r="P32" i="9"/>
  <c r="O32" i="9"/>
  <c r="N32" i="9"/>
  <c r="J32" i="9"/>
  <c r="F32" i="9"/>
  <c r="O30" i="9"/>
  <c r="O29" i="9"/>
  <c r="O28" i="9"/>
  <c r="O27" i="9"/>
  <c r="G23" i="9"/>
  <c r="G22" i="9"/>
  <c r="G21" i="9"/>
  <c r="G20" i="9"/>
  <c r="G19" i="9"/>
  <c r="G18" i="9"/>
  <c r="F14" i="9"/>
  <c r="E14" i="9"/>
  <c r="D14" i="9"/>
  <c r="C14" i="9"/>
  <c r="G13" i="9"/>
  <c r="G11" i="9"/>
  <c r="G10" i="9"/>
  <c r="G9" i="9"/>
  <c r="G8" i="9"/>
  <c r="G7" i="9"/>
  <c r="G6" i="9"/>
  <c r="F8" i="8"/>
  <c r="F7" i="8"/>
  <c r="B11" i="8" s="1"/>
  <c r="F6" i="8"/>
  <c r="F5" i="8"/>
  <c r="F17" i="7"/>
  <c r="F16" i="7"/>
  <c r="F15" i="7"/>
  <c r="F14" i="7"/>
  <c r="E13" i="7"/>
  <c r="D13" i="7"/>
  <c r="C13" i="7"/>
  <c r="B13" i="7"/>
  <c r="F12" i="7"/>
  <c r="F11" i="7"/>
  <c r="F10" i="7"/>
  <c r="F9" i="7"/>
  <c r="E8" i="7"/>
  <c r="D8" i="7"/>
  <c r="C8" i="7"/>
  <c r="B8" i="7"/>
  <c r="F7" i="7"/>
  <c r="F6" i="7"/>
  <c r="F5" i="7"/>
  <c r="G18" i="6"/>
  <c r="G17" i="6"/>
  <c r="G16" i="6"/>
  <c r="F15" i="6"/>
  <c r="E15" i="6"/>
  <c r="D15" i="6"/>
  <c r="C15" i="6"/>
  <c r="G14" i="6"/>
  <c r="G13" i="6"/>
  <c r="G12" i="6"/>
  <c r="F11" i="6"/>
  <c r="E11" i="6"/>
  <c r="D11" i="6"/>
  <c r="C11" i="6"/>
  <c r="G10" i="6"/>
  <c r="G9" i="6"/>
  <c r="G8" i="6"/>
  <c r="G7" i="6"/>
  <c r="G6" i="6"/>
  <c r="G5" i="6"/>
  <c r="G13" i="5"/>
  <c r="G16" i="5" s="1"/>
  <c r="G12" i="5"/>
  <c r="G11" i="5"/>
  <c r="G10" i="5"/>
  <c r="G9" i="5"/>
  <c r="G8" i="5"/>
  <c r="G7" i="5"/>
  <c r="G6" i="5"/>
  <c r="G5" i="5"/>
  <c r="G17" i="4"/>
  <c r="C19" i="2" s="1"/>
  <c r="G16" i="4"/>
  <c r="C18" i="2" s="1"/>
  <c r="G15" i="4"/>
  <c r="G14" i="4"/>
  <c r="F13" i="4"/>
  <c r="E13" i="4"/>
  <c r="D13" i="4"/>
  <c r="C13" i="4"/>
  <c r="G11" i="4"/>
  <c r="G10" i="4"/>
  <c r="G9" i="4"/>
  <c r="G8" i="4"/>
  <c r="G7" i="4"/>
  <c r="G6" i="4"/>
  <c r="G5" i="4"/>
  <c r="K19" i="3"/>
  <c r="K23" i="3" s="1"/>
  <c r="J19" i="3"/>
  <c r="J23" i="3" s="1"/>
  <c r="I19" i="3"/>
  <c r="I23" i="3" s="1"/>
  <c r="H19" i="3"/>
  <c r="H23" i="3" s="1"/>
  <c r="G19" i="3"/>
  <c r="G23" i="3" s="1"/>
  <c r="F19" i="3"/>
  <c r="F23" i="3" s="1"/>
  <c r="E19" i="3"/>
  <c r="E23" i="3" s="1"/>
  <c r="D19" i="3"/>
  <c r="D23" i="3" s="1"/>
  <c r="C19" i="3"/>
  <c r="C23" i="3" s="1"/>
  <c r="K15" i="3"/>
  <c r="J15" i="3"/>
  <c r="I15" i="3"/>
  <c r="H15" i="3"/>
  <c r="G15" i="3"/>
  <c r="F15" i="3"/>
  <c r="E15" i="3"/>
  <c r="D15" i="3"/>
  <c r="C15" i="3"/>
  <c r="K11" i="3"/>
  <c r="J11" i="3"/>
  <c r="I11" i="3"/>
  <c r="H11" i="3"/>
  <c r="G11" i="3"/>
  <c r="F11" i="3"/>
  <c r="E11" i="3"/>
  <c r="D11" i="3"/>
  <c r="C11" i="3"/>
  <c r="C48" i="2"/>
  <c r="C47" i="2"/>
  <c r="C49" i="2" s="1"/>
  <c r="C42" i="2"/>
  <c r="C41" i="2"/>
  <c r="C40" i="2"/>
  <c r="C39" i="2"/>
  <c r="C38" i="2"/>
  <c r="C37" i="2"/>
  <c r="C36" i="2"/>
  <c r="C34" i="2"/>
  <c r="C31" i="2"/>
  <c r="C30" i="2"/>
  <c r="C29" i="2"/>
  <c r="C28" i="2"/>
  <c r="C27" i="2"/>
  <c r="C24" i="2"/>
  <c r="C23" i="2"/>
  <c r="C22" i="2"/>
  <c r="C16" i="2"/>
  <c r="C13" i="2"/>
  <c r="C12" i="2"/>
  <c r="C11" i="2"/>
  <c r="C10" i="2"/>
  <c r="C9" i="2"/>
  <c r="C8" i="2"/>
  <c r="C7" i="2"/>
  <c r="C6" i="2"/>
  <c r="C5" i="2"/>
  <c r="G14" i="14" l="1"/>
  <c r="G17" i="14" s="1"/>
  <c r="R32" i="9"/>
  <c r="G15" i="6"/>
  <c r="C21" i="6" s="1"/>
  <c r="C25" i="2"/>
  <c r="F13" i="7"/>
  <c r="B20" i="7" s="1"/>
  <c r="F8" i="7"/>
  <c r="H15" i="4"/>
  <c r="H14" i="11"/>
  <c r="G11" i="6"/>
  <c r="R33" i="9"/>
  <c r="H10" i="11"/>
  <c r="O26" i="11"/>
  <c r="M52" i="11"/>
  <c r="G13" i="4"/>
  <c r="H14" i="4"/>
  <c r="C14" i="2"/>
  <c r="C32" i="2"/>
  <c r="M35" i="11"/>
  <c r="C45" i="2"/>
  <c r="C17" i="2"/>
  <c r="C20" i="2" s="1"/>
  <c r="H16" i="4"/>
  <c r="H17" i="4"/>
  <c r="C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9" authorId="0" shapeId="0" xr:uid="{00000000-0006-0000-0A00-000001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Suma de 1.3 tuberculos y raices + 1.6 hortalizas fescas y fresas</t>
        </r>
      </text>
    </comment>
    <comment ref="E19" authorId="0" shapeId="0" xr:uid="{00000000-0006-0000-0A00-000002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3.1.2 Citricos</t>
        </r>
      </text>
    </comment>
    <comment ref="F19" authorId="0" shapeId="0" xr:uid="{00000000-0006-0000-0A00-000003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3.1.1.1.1 Frutas de pepita + 3.1.1.12 Fruta hueso + 3.1.1.2 Frutas zonas climáticas subtr.</t>
        </r>
      </text>
    </comment>
    <comment ref="G19" authorId="0" shapeId="0" xr:uid="{00000000-0006-0000-0A00-000004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3.1.4 Olivar</t>
        </r>
      </text>
    </comment>
    <comment ref="H19" authorId="0" shapeId="0" xr:uid="{00000000-0006-0000-0A00-000005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3.1.3 Viñedo</t>
        </r>
      </text>
    </comment>
    <comment ref="I19" authorId="0" shapeId="0" xr:uid="{00000000-0006-0000-0A00-000006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3.1.1.4 froitos secos</t>
        </r>
      </text>
    </comment>
    <comment ref="J19" authorId="0" shapeId="0" xr:uid="{00000000-0006-0000-0A00-000007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1.4.5 Plantas medicinais</t>
        </r>
      </text>
    </comment>
    <comment ref="L19" authorId="0" shapeId="0" xr:uid="{00000000-0006-0000-0A00-000008000000}">
      <text>
        <r>
          <rPr>
            <b/>
            <sz val="9"/>
            <color rgb="FF000000"/>
            <rFont val="Tahoma"/>
            <charset val="1"/>
          </rPr>
          <t xml:space="preserve">Oscar G.:
</t>
        </r>
        <r>
          <rPr>
            <sz val="9"/>
            <color rgb="FF000000"/>
            <rFont val="Tahoma"/>
            <charset val="1"/>
          </rPr>
          <t>1.8 barbechos</t>
        </r>
      </text>
    </comment>
  </commentList>
</comments>
</file>

<file path=xl/sharedStrings.xml><?xml version="1.0" encoding="utf-8"?>
<sst xmlns="http://schemas.openxmlformats.org/spreadsheetml/2006/main" count="751" uniqueCount="259">
  <si>
    <t>PRODUTOS GALEGOS DE CALIDADE 2020</t>
  </si>
  <si>
    <t>INDICE</t>
  </si>
  <si>
    <t>Viños, aguardentes e licores tradicionais</t>
  </si>
  <si>
    <t>Viños</t>
  </si>
  <si>
    <t>Aguardentes e licores</t>
  </si>
  <si>
    <t>Produtos cárnicos</t>
  </si>
  <si>
    <t>IXP Ternera Gallega</t>
  </si>
  <si>
    <t>IXP Lacón Gallego</t>
  </si>
  <si>
    <t>Vaca Gallega / Buey Gallego</t>
  </si>
  <si>
    <t>Queixos e mel</t>
  </si>
  <si>
    <t>Queixos</t>
  </si>
  <si>
    <t>IXP Mel de Galicia</t>
  </si>
  <si>
    <t>Agricultura ecolóxica</t>
  </si>
  <si>
    <t>CR Agricultura Ecolóxica de Galicia</t>
  </si>
  <si>
    <t>Produos de orixe vexetal</t>
  </si>
  <si>
    <t>IXP Pataca</t>
  </si>
  <si>
    <t>IXP Faba de Lourenzá</t>
  </si>
  <si>
    <t>IXP Grelos de Galicia</t>
  </si>
  <si>
    <t>IXP Castaña de Galicia</t>
  </si>
  <si>
    <t>DOP Pemento de Herbón</t>
  </si>
  <si>
    <t>IXP Pemento do Couto</t>
  </si>
  <si>
    <t>IXP Pemento Arnoia</t>
  </si>
  <si>
    <t>IXP Pemento de Mougán</t>
  </si>
  <si>
    <t>IXP Pemento de Oímbra</t>
  </si>
  <si>
    <t>Panadería e repostería</t>
  </si>
  <si>
    <t>IXP Tarta de Santiago</t>
  </si>
  <si>
    <t>IXP Pan de Cea</t>
  </si>
  <si>
    <t>€</t>
  </si>
  <si>
    <t>D.O. Ribeiro</t>
  </si>
  <si>
    <t>D.O.  Valdeorras</t>
  </si>
  <si>
    <t>D.O. Rías Baixas</t>
  </si>
  <si>
    <t>D.O. Monterrei</t>
  </si>
  <si>
    <t>D.O. Ribeira Sacra</t>
  </si>
  <si>
    <t>Barbanza e Iria</t>
  </si>
  <si>
    <t>Betanzos</t>
  </si>
  <si>
    <t>Val do Miño-Ourense</t>
  </si>
  <si>
    <t>Ribeiras do Morrazo</t>
  </si>
  <si>
    <t>Total</t>
  </si>
  <si>
    <t>Augardentes e Licores Tradicionais de Galicia (I.X.P)</t>
  </si>
  <si>
    <t>Augardente de Galicia/Orujo de Galicia</t>
  </si>
  <si>
    <t>Augardente de Herbas de Galicia</t>
  </si>
  <si>
    <t>Licor Café de Galicia</t>
  </si>
  <si>
    <t>Licor de Herbas de Galicia</t>
  </si>
  <si>
    <t>IXP Vaca Gallega / Boi Galego</t>
  </si>
  <si>
    <t>D.O.P. Queixo Tetilla</t>
  </si>
  <si>
    <t>D.O. Arzúa-Uiloa</t>
  </si>
  <si>
    <t xml:space="preserve">D.O.P. San Símon da Costa </t>
  </si>
  <si>
    <t>D.O.P. Queixo de Cebreiro</t>
  </si>
  <si>
    <t>Produtos de orixe vexetal</t>
  </si>
  <si>
    <t>Total produtos galegos de calidade</t>
  </si>
  <si>
    <t>Viño. Ano 2020</t>
  </si>
  <si>
    <t>Denominación de Orixe  (D.O.P)</t>
  </si>
  <si>
    <t>Viños da Terra</t>
  </si>
  <si>
    <t>Viticultores inscritos</t>
  </si>
  <si>
    <t>Adegas inscritas</t>
  </si>
  <si>
    <t>Superficie inscrita (Ha)</t>
  </si>
  <si>
    <t>Colleita (Kg de uva)</t>
  </si>
  <si>
    <t>Branca</t>
  </si>
  <si>
    <t>Tinta</t>
  </si>
  <si>
    <t>Tostada</t>
  </si>
  <si>
    <t>-</t>
  </si>
  <si>
    <t>Total produción (Kg)</t>
  </si>
  <si>
    <t>Produción                         (litros de viño)</t>
  </si>
  <si>
    <t>Branco</t>
  </si>
  <si>
    <t>Tinto</t>
  </si>
  <si>
    <t>Tostado / Rosado</t>
  </si>
  <si>
    <t>Total produción (l)</t>
  </si>
  <si>
    <t>Viño calificado*                                          (litros de viño)</t>
  </si>
  <si>
    <t>º</t>
  </si>
  <si>
    <t>Total calificado</t>
  </si>
  <si>
    <t>* Pode corresponder á produción de varios anos</t>
  </si>
  <si>
    <t>Valor económico estimado €</t>
  </si>
  <si>
    <t>€ / litro</t>
  </si>
  <si>
    <t>Aguardentes e licores tradicionais de Galicia. Ano 2020</t>
  </si>
  <si>
    <t>A Coruña</t>
  </si>
  <si>
    <t>Lugo</t>
  </si>
  <si>
    <t>Ourense</t>
  </si>
  <si>
    <t>Pontevedra</t>
  </si>
  <si>
    <t>Galicia</t>
  </si>
  <si>
    <t>Produtores Subprodutos</t>
  </si>
  <si>
    <t>Destiladores</t>
  </si>
  <si>
    <t>Elaboradores e envasadores</t>
  </si>
  <si>
    <t xml:space="preserve">Produción
(litros cualificados)
</t>
  </si>
  <si>
    <t>Valor económico estimado € sen IVE</t>
  </si>
  <si>
    <t>€/litro</t>
  </si>
  <si>
    <t>Pataca. Ano 2020</t>
  </si>
  <si>
    <t>Indicación Xeográfica Protexida Pataca de Galicia (I.X.P)</t>
  </si>
  <si>
    <t>GALICIA</t>
  </si>
  <si>
    <t>Produtores inscritos</t>
  </si>
  <si>
    <t>Produtores activos</t>
  </si>
  <si>
    <t>Alamcenistas / envasadores inscritos</t>
  </si>
  <si>
    <t>Alamcenistas / envasadores activos</t>
  </si>
  <si>
    <t>Parcelas inscritas</t>
  </si>
  <si>
    <t>Superficie inscrita (ha)</t>
  </si>
  <si>
    <t>Superficie declarada (Ha)</t>
  </si>
  <si>
    <t>Superficie plantada (ha)</t>
  </si>
  <si>
    <t>Envasadores</t>
  </si>
  <si>
    <t>Produción calificada (kg)</t>
  </si>
  <si>
    <t>Produto comercializado (kg)</t>
  </si>
  <si>
    <t>€ / kg</t>
  </si>
  <si>
    <t>€ / Kg</t>
  </si>
  <si>
    <t>Tenreira galega. Ano 2020</t>
  </si>
  <si>
    <t>Gandeirías inscritas</t>
  </si>
  <si>
    <t>Cebadoiros inscritos</t>
  </si>
  <si>
    <t>Industrias cárnicas inscritas</t>
  </si>
  <si>
    <t>Gandeirías activas</t>
  </si>
  <si>
    <t>Cebadoiros activos</t>
  </si>
  <si>
    <t>Industrias cárnicas activas</t>
  </si>
  <si>
    <t>Industrias cárnicas</t>
  </si>
  <si>
    <t>Canais certificados</t>
  </si>
  <si>
    <t>Ternera Gallega</t>
  </si>
  <si>
    <t>Ternera Gallega Suprema</t>
  </si>
  <si>
    <t>Ternera Gallega Anello</t>
  </si>
  <si>
    <t>Produción carne calificada (tn)</t>
  </si>
  <si>
    <t>Produción carne protexida (tn)</t>
  </si>
  <si>
    <t>Vaca e boi Galego. Ano 2020</t>
  </si>
  <si>
    <t>IXP Vaca Gallega / Buey Gallego</t>
  </si>
  <si>
    <t>Vaca Galega</t>
  </si>
  <si>
    <t>Boi Galego</t>
  </si>
  <si>
    <t>Vaca galega selección</t>
  </si>
  <si>
    <t>Boi Galego selección</t>
  </si>
  <si>
    <t>Lacón. Ano 2020</t>
  </si>
  <si>
    <t>Indicación Xeográfica Protexida Lacón Gallego (I.X.P)</t>
  </si>
  <si>
    <t>Explotacións</t>
  </si>
  <si>
    <t>Produción Kg</t>
  </si>
  <si>
    <t>Lacóns comercializados</t>
  </si>
  <si>
    <t>Queixo. Ano 2020</t>
  </si>
  <si>
    <t>Denominación de Orixe (D.O.P)</t>
  </si>
  <si>
    <t>D.O.P. Queixo</t>
  </si>
  <si>
    <t>D.O.</t>
  </si>
  <si>
    <t>D.O.P. San Simón</t>
  </si>
  <si>
    <t>Tetilla</t>
  </si>
  <si>
    <t>Arzúa - Ulloa</t>
  </si>
  <si>
    <t>da Costa</t>
  </si>
  <si>
    <t>do Cebreiro</t>
  </si>
  <si>
    <t>Gandeiros</t>
  </si>
  <si>
    <t xml:space="preserve">  </t>
  </si>
  <si>
    <t>Ganderios entregaron leite</t>
  </si>
  <si>
    <t>Queixerías</t>
  </si>
  <si>
    <t>Leite entregado con DOP</t>
  </si>
  <si>
    <t>Produción (Uds calificadas)</t>
  </si>
  <si>
    <t>Produción (Kg calificadas)</t>
  </si>
  <si>
    <t>Produción (Kg)</t>
  </si>
  <si>
    <t>€/kg</t>
  </si>
  <si>
    <t>DOP Queixo Tetilla</t>
  </si>
  <si>
    <t xml:space="preserve">DOP  Arzúa-Ulloa </t>
  </si>
  <si>
    <t>Tipo de queixo</t>
  </si>
  <si>
    <t>Arzúa-Ulloa</t>
  </si>
  <si>
    <t>Arzúa-Ulloa de granxa</t>
  </si>
  <si>
    <t>Arzúa-Ulloa Curado</t>
  </si>
  <si>
    <t>D.O.P. Queixo do Cebreiro</t>
  </si>
  <si>
    <t>Cebreiro</t>
  </si>
  <si>
    <t>Cebreiro curado</t>
  </si>
  <si>
    <t>Mel. Ano 2020</t>
  </si>
  <si>
    <t>Indicación Xeográfica Protexida Mel de Galicia (I.X.P)</t>
  </si>
  <si>
    <t>Apicultores</t>
  </si>
  <si>
    <t>Colmeas</t>
  </si>
  <si>
    <t>Contraetiquetado</t>
  </si>
  <si>
    <t>Agricultura ecolóxica. Ano 2020</t>
  </si>
  <si>
    <t>CR Agricutura Ecolóxica de Galicia</t>
  </si>
  <si>
    <t>Produtores agrarios</t>
  </si>
  <si>
    <t>Produtores de acuicultura</t>
  </si>
  <si>
    <t>Elaboradores</t>
  </si>
  <si>
    <t>Importadores</t>
  </si>
  <si>
    <t>Outros (comercializadores)</t>
  </si>
  <si>
    <t>TOTAL OPERADORES</t>
  </si>
  <si>
    <t>Superficie calificada (ha)</t>
  </si>
  <si>
    <t>Superficie calificada en conversión (ha)</t>
  </si>
  <si>
    <t>Sup. calificada en 1º ano de prácticas  (ha)</t>
  </si>
  <si>
    <t>SUPERFICIE TOTAL INSCRITA (ha)</t>
  </si>
  <si>
    <t>Superficie de agricultura ecolóxica (ha) por tipo de cultivo</t>
  </si>
  <si>
    <t>Cereais</t>
  </si>
  <si>
    <t>Legumes secas</t>
  </si>
  <si>
    <t>Hortalizas e tubérculos</t>
  </si>
  <si>
    <t>Cítricos</t>
  </si>
  <si>
    <t>Froiteiras
(Frutais pebida, óso e outros)</t>
  </si>
  <si>
    <t>Oliveiral</t>
  </si>
  <si>
    <t>Vide</t>
  </si>
  <si>
    <t>Frutos secos</t>
  </si>
  <si>
    <t>Aromáticas e Medicinais</t>
  </si>
  <si>
    <t>Bosque e recolección silvestre</t>
  </si>
  <si>
    <t>Barbecho e abono verde</t>
  </si>
  <si>
    <t>Sementes e viveiros</t>
  </si>
  <si>
    <t xml:space="preserve">Outros </t>
  </si>
  <si>
    <t>TOTAL</t>
  </si>
  <si>
    <t>Número de explotacións gandeiras</t>
  </si>
  <si>
    <t>Vacún</t>
  </si>
  <si>
    <t>Ovino</t>
  </si>
  <si>
    <t>Cabrún</t>
  </si>
  <si>
    <t>Porcino</t>
  </si>
  <si>
    <t>Avicultura</t>
  </si>
  <si>
    <t>Apicultura</t>
  </si>
  <si>
    <t>Outros</t>
  </si>
  <si>
    <t>Carne</t>
  </si>
  <si>
    <t>Leite</t>
  </si>
  <si>
    <t>Ovos</t>
  </si>
  <si>
    <t>Número de cabezas de gando/colmeas</t>
  </si>
  <si>
    <t>Número de industrias relacionadas coa produción vexetal</t>
  </si>
  <si>
    <t>Almazara e/ou envasadora de aceite</t>
  </si>
  <si>
    <t>Bodegas e embotelladoras de viños</t>
  </si>
  <si>
    <t>Manipulación e envasado de produtos hortofoitícolas frescos</t>
  </si>
  <si>
    <t>Conservas, semiconservas e zumes vexetais</t>
  </si>
  <si>
    <t>Elaboración de especias, aromáticas e medicinais</t>
  </si>
  <si>
    <t>Panificación e pastas alimenticias</t>
  </si>
  <si>
    <t>Galletas, confitería e pastelería</t>
  </si>
  <si>
    <t>Manipulación e envasado de froitos secos</t>
  </si>
  <si>
    <t>Manipulación e envasado de cereais e legumes</t>
  </si>
  <si>
    <t>Preparados alimenticios</t>
  </si>
  <si>
    <t>Número de industrias relacionadas coa produción animal</t>
  </si>
  <si>
    <t>Matadoiros e salas de despecie</t>
  </si>
  <si>
    <t>Embutidos e salazóns cárnicas</t>
  </si>
  <si>
    <t>Leite, queixos e derivados lácteos</t>
  </si>
  <si>
    <t>Carnes frescas</t>
  </si>
  <si>
    <t>Mel</t>
  </si>
  <si>
    <t>Fábrica de penso</t>
  </si>
  <si>
    <t>Pan de Cea. Ano 2020</t>
  </si>
  <si>
    <t>Fornos inscritos</t>
  </si>
  <si>
    <t>Fornos activos</t>
  </si>
  <si>
    <t>Produción (kg)</t>
  </si>
  <si>
    <t>Faba de Lourenzá. Ano 2020</t>
  </si>
  <si>
    <t>A Mariña Occidental</t>
  </si>
  <si>
    <t>A Mariña Central</t>
  </si>
  <si>
    <t>A Mariña Oriental</t>
  </si>
  <si>
    <t>Totais</t>
  </si>
  <si>
    <t>Almacenistas/envasadores inscritos</t>
  </si>
  <si>
    <t>Almacenistas/envasadores activos</t>
  </si>
  <si>
    <t>Superficie sementada (Ha)</t>
  </si>
  <si>
    <t>Grelos de Galicia. Ano 2020</t>
  </si>
  <si>
    <t>Producción calificada</t>
  </si>
  <si>
    <t>fresco (Kg)</t>
  </si>
  <si>
    <t>conxelado (Kg)</t>
  </si>
  <si>
    <t>conserva (Kg)</t>
  </si>
  <si>
    <t>Castaña de Galicia. Ano 2020</t>
  </si>
  <si>
    <t>Produción (kg calificados)</t>
  </si>
  <si>
    <t>Comercialización calificada</t>
  </si>
  <si>
    <t>Fresco (kg)</t>
  </si>
  <si>
    <t>Conxelado (kg)</t>
  </si>
  <si>
    <t>En fresco (€)</t>
  </si>
  <si>
    <t>Conxelada (€)</t>
  </si>
  <si>
    <t>Pemento de Herbón. Ano 2020</t>
  </si>
  <si>
    <t>Nº de produtores inscritos</t>
  </si>
  <si>
    <t>Nº Produtores activos</t>
  </si>
  <si>
    <t>Nº almacenistas/envasadores isncritos</t>
  </si>
  <si>
    <t>Nº almacenistas/envasadores activos</t>
  </si>
  <si>
    <t>Ao aire libre</t>
  </si>
  <si>
    <t>Baixo cuberta</t>
  </si>
  <si>
    <t>Produción calificada (Kg)</t>
  </si>
  <si>
    <t>Pemento do Couto. Ano 2020</t>
  </si>
  <si>
    <t>Pemento da Arnoia. Ano 2020</t>
  </si>
  <si>
    <t>IXP Pemento da Arnoia</t>
  </si>
  <si>
    <t>Pemento de Mougán. Ano 2019</t>
  </si>
  <si>
    <t>IX P Pemento de Mougán</t>
  </si>
  <si>
    <t>Pemento de Oímbra. Ano 2020</t>
  </si>
  <si>
    <t>Tarta de Santiago. Ano 2019</t>
  </si>
  <si>
    <t>Produción calificada</t>
  </si>
  <si>
    <t>Torta forrada (Kg)</t>
  </si>
  <si>
    <t>Torta sen forrar (Kg)</t>
  </si>
  <si>
    <t>VALOR ECONÓMICO ESTIMADO DOS PRODUTOS GALEGOS DE CALIDADE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</si>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</sst>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_"/>
    <numFmt numFmtId="165" formatCode="_-* #,##0.00\ _€_-;\-* #,##0.00\ _€_-;_-* \-??\ _€_-;_-@_-"/>
    <numFmt numFmtId="166" formatCode="_-* #,##0\ _€_-;\-* #,##0\ _€_-;_-* \-??\ _€_-;_-@_-"/>
    <numFmt numFmtId="167" formatCode="#,##0.00&quot; €&quot;;[Red]\-#,##0.00&quot; €&quot;"/>
    <numFmt numFmtId="168" formatCode="#,##0&quot;   &quot;"/>
    <numFmt numFmtId="169" formatCode="#,##0.00&quot;   &quot;"/>
    <numFmt numFmtId="170" formatCode="#,##0.0&quot;   &quot;"/>
    <numFmt numFmtId="171" formatCode="#,##0__&quot;   &quot;"/>
    <numFmt numFmtId="172" formatCode="#,##0&quot;       &quot;"/>
    <numFmt numFmtId="173" formatCode="#,##0.00&quot;       &quot;"/>
    <numFmt numFmtId="174" formatCode="#,##0.0"/>
    <numFmt numFmtId="175" formatCode="#,##0.0&quot;       &quot;"/>
    <numFmt numFmtId="176" formatCode="_-* #,##0.0\ _€_-;\-* #,##0.0\ _€_-;_-* \-??\ _€_-;_-@_-"/>
    <numFmt numFmtId="177" formatCode="#,##0&quot;     &quot;"/>
    <numFmt numFmtId="178" formatCode="#,##0&quot; €&quot;;[Red]\-#,##0&quot; €&quot;"/>
  </numFmts>
  <fonts count="31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808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sz val="12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E2ED93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993366"/>
        <bgColor rgb="FF800080"/>
      </patternFill>
    </fill>
    <fill>
      <patternFill patternType="solid">
        <fgColor rgb="FF99CC00"/>
        <bgColor rgb="FFC3E226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FF99CC"/>
      </patternFill>
    </fill>
    <fill>
      <patternFill patternType="solid">
        <fgColor rgb="FF3366FF"/>
        <bgColor rgb="FF0563C1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8CB496"/>
      </patternFill>
    </fill>
    <fill>
      <patternFill patternType="solid">
        <fgColor rgb="FFFF0000"/>
        <bgColor rgb="FF800000"/>
      </patternFill>
    </fill>
    <fill>
      <patternFill patternType="solid">
        <fgColor rgb="FF8CB496"/>
        <bgColor rgb="FF969696"/>
      </patternFill>
    </fill>
    <fill>
      <patternFill patternType="solid">
        <fgColor rgb="FFB4C8B3"/>
        <bgColor rgb="FFC0C0C0"/>
      </patternFill>
    </fill>
    <fill>
      <patternFill patternType="solid">
        <fgColor rgb="FFB4C8B3"/>
        <bgColor rgb="FFFFFF99"/>
      </patternFill>
    </fill>
    <fill>
      <patternFill patternType="solid">
        <fgColor rgb="FF8CB496"/>
        <bgColor indexed="64"/>
      </patternFill>
    </fill>
    <fill>
      <patternFill patternType="solid">
        <fgColor rgb="FF8CB496"/>
        <bgColor rgb="FF99CC00"/>
      </patternFill>
    </fill>
  </fills>
  <borders count="31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CCFFCC"/>
      </bottom>
      <diagonal/>
    </border>
    <border>
      <left/>
      <right/>
      <top/>
      <bottom style="medium">
        <color rgb="FFCCFFCC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4">
    <xf numFmtId="0" fontId="0" fillId="0" borderId="0"/>
    <xf numFmtId="165" fontId="28" fillId="0" borderId="0" applyBorder="0" applyProtection="0"/>
    <xf numFmtId="0" fontId="19" fillId="0" borderId="0" applyBorder="0" applyProtection="0"/>
    <xf numFmtId="0" fontId="28" fillId="2" borderId="0" applyBorder="0" applyProtection="0"/>
    <xf numFmtId="0" fontId="28" fillId="3" borderId="0" applyBorder="0" applyProtection="0"/>
    <xf numFmtId="0" fontId="28" fillId="4" borderId="0" applyBorder="0" applyProtection="0"/>
    <xf numFmtId="0" fontId="28" fillId="5" borderId="0" applyBorder="0" applyProtection="0"/>
    <xf numFmtId="0" fontId="28" fillId="6" borderId="0" applyBorder="0" applyProtection="0"/>
    <xf numFmtId="0" fontId="28" fillId="4" borderId="0" applyBorder="0" applyProtection="0"/>
    <xf numFmtId="0" fontId="28" fillId="6" borderId="0" applyBorder="0" applyProtection="0"/>
    <xf numFmtId="0" fontId="28" fillId="3" borderId="0" applyBorder="0" applyProtection="0"/>
    <xf numFmtId="0" fontId="28" fillId="7" borderId="0" applyBorder="0" applyProtection="0"/>
    <xf numFmtId="0" fontId="28" fillId="8" borderId="0" applyBorder="0" applyProtection="0"/>
    <xf numFmtId="0" fontId="28" fillId="6" borderId="0" applyBorder="0" applyProtection="0"/>
    <xf numFmtId="0" fontId="28" fillId="4" borderId="0" applyBorder="0" applyProtection="0"/>
    <xf numFmtId="0" fontId="1" fillId="6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6" borderId="0" applyBorder="0" applyProtection="0"/>
    <xf numFmtId="0" fontId="1" fillId="3" borderId="0" applyBorder="0" applyProtection="0"/>
    <xf numFmtId="0" fontId="2" fillId="6" borderId="0" applyBorder="0" applyProtection="0"/>
    <xf numFmtId="0" fontId="3" fillId="11" borderId="1" applyProtection="0"/>
    <xf numFmtId="0" fontId="4" fillId="0" borderId="2" applyProtection="0"/>
    <xf numFmtId="0" fontId="5" fillId="12" borderId="3" applyProtection="0"/>
    <xf numFmtId="0" fontId="6" fillId="0" borderId="0" applyBorder="0" applyProtection="0"/>
    <xf numFmtId="0" fontId="7" fillId="7" borderId="3" applyProtection="0"/>
    <xf numFmtId="0" fontId="8" fillId="13" borderId="0" applyBorder="0" applyProtection="0"/>
    <xf numFmtId="0" fontId="9" fillId="7" borderId="0" applyBorder="0" applyProtection="0"/>
    <xf numFmtId="0" fontId="10" fillId="0" borderId="0"/>
    <xf numFmtId="0" fontId="10" fillId="4" borderId="4" applyProtection="0"/>
    <xf numFmtId="0" fontId="11" fillId="12" borderId="5" applyProtection="0"/>
    <xf numFmtId="0" fontId="4" fillId="0" borderId="0" applyBorder="0" applyProtection="0"/>
    <xf numFmtId="0" fontId="12" fillId="0" borderId="0" applyBorder="0" applyProtection="0"/>
    <xf numFmtId="0" fontId="13" fillId="0" borderId="6" applyProtection="0"/>
    <xf numFmtId="0" fontId="14" fillId="0" borderId="7" applyProtection="0"/>
    <xf numFmtId="0" fontId="15" fillId="0" borderId="8" applyProtection="0"/>
    <xf numFmtId="0" fontId="6" fillId="0" borderId="9" applyProtection="0"/>
    <xf numFmtId="0" fontId="1" fillId="14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7" borderId="0" applyBorder="0" applyProtection="0"/>
  </cellStyleXfs>
  <cellXfs count="317">
    <xf numFmtId="0" fontId="0" fillId="0" borderId="0" xfId="0"/>
    <xf numFmtId="0" fontId="17" fillId="0" borderId="0" xfId="0" applyFont="1" applyAlignment="1">
      <alignment horizontal="center"/>
    </xf>
    <xf numFmtId="0" fontId="19" fillId="19" borderId="12" xfId="2" applyFont="1" applyFill="1" applyBorder="1" applyAlignment="1" applyProtection="1"/>
    <xf numFmtId="0" fontId="0" fillId="12" borderId="13" xfId="0" applyFill="1" applyBorder="1" applyAlignment="1">
      <alignment horizontal="center" vertical="center" wrapText="1"/>
    </xf>
    <xf numFmtId="0" fontId="19" fillId="12" borderId="12" xfId="2" applyFill="1" applyBorder="1" applyAlignment="1" applyProtection="1"/>
    <xf numFmtId="0" fontId="19" fillId="19" borderId="0" xfId="2" applyFont="1" applyFill="1" applyBorder="1" applyAlignment="1" applyProtection="1"/>
    <xf numFmtId="0" fontId="0" fillId="12" borderId="11" xfId="0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0" borderId="0" xfId="0"/>
    <xf numFmtId="0" fontId="0" fillId="12" borderId="12" xfId="0" applyFill="1" applyBorder="1"/>
    <xf numFmtId="0" fontId="19" fillId="0" borderId="0" xfId="2" applyFont="1" applyBorder="1" applyAlignment="1" applyProtection="1"/>
    <xf numFmtId="0" fontId="0" fillId="12" borderId="0" xfId="0" applyFill="1"/>
    <xf numFmtId="165" fontId="0" fillId="0" borderId="0" xfId="0" applyNumberFormat="1"/>
    <xf numFmtId="0" fontId="4" fillId="12" borderId="0" xfId="0" applyFont="1" applyFill="1"/>
    <xf numFmtId="0" fontId="21" fillId="0" borderId="0" xfId="0" applyFont="1"/>
    <xf numFmtId="0" fontId="20" fillId="0" borderId="0" xfId="0" applyFont="1"/>
    <xf numFmtId="0" fontId="20" fillId="0" borderId="15" xfId="0" applyFont="1" applyBorder="1" applyAlignment="1">
      <alignment horizontal="center" vertical="center"/>
    </xf>
    <xf numFmtId="164" fontId="20" fillId="19" borderId="15" xfId="0" applyNumberFormat="1" applyFont="1" applyFill="1" applyBorder="1" applyAlignment="1">
      <alignment horizontal="center" vertical="center" wrapText="1"/>
    </xf>
    <xf numFmtId="1" fontId="20" fillId="18" borderId="15" xfId="0" applyNumberFormat="1" applyFont="1" applyFill="1" applyBorder="1" applyAlignment="1">
      <alignment horizontal="left" vertical="center"/>
    </xf>
    <xf numFmtId="168" fontId="20" fillId="0" borderId="15" xfId="0" applyNumberFormat="1" applyFont="1" applyBorder="1" applyAlignment="1">
      <alignment vertical="center"/>
    </xf>
    <xf numFmtId="169" fontId="20" fillId="0" borderId="15" xfId="0" applyNumberFormat="1" applyFont="1" applyBorder="1" applyAlignment="1">
      <alignment vertical="center"/>
    </xf>
    <xf numFmtId="1" fontId="20" fillId="19" borderId="15" xfId="0" applyNumberFormat="1" applyFont="1" applyFill="1" applyBorder="1" applyAlignment="1">
      <alignment vertical="center"/>
    </xf>
    <xf numFmtId="168" fontId="20" fillId="0" borderId="15" xfId="0" applyNumberFormat="1" applyFont="1" applyBorder="1" applyAlignment="1">
      <alignment horizontal="right" vertical="center"/>
    </xf>
    <xf numFmtId="168" fontId="20" fillId="0" borderId="15" xfId="0" applyNumberFormat="1" applyFont="1" applyBorder="1" applyAlignment="1">
      <alignment horizontal="center" vertical="center"/>
    </xf>
    <xf numFmtId="1" fontId="20" fillId="18" borderId="15" xfId="0" applyNumberFormat="1" applyFont="1" applyFill="1" applyBorder="1" applyAlignment="1">
      <alignment vertical="center"/>
    </xf>
    <xf numFmtId="168" fontId="20" fillId="19" borderId="15" xfId="0" applyNumberFormat="1" applyFont="1" applyFill="1" applyBorder="1" applyAlignment="1">
      <alignment vertical="center"/>
    </xf>
    <xf numFmtId="170" fontId="20" fillId="0" borderId="15" xfId="0" applyNumberFormat="1" applyFont="1" applyBorder="1" applyAlignment="1">
      <alignment vertical="center"/>
    </xf>
    <xf numFmtId="170" fontId="20" fillId="0" borderId="15" xfId="0" applyNumberFormat="1" applyFont="1" applyBorder="1" applyAlignment="1">
      <alignment horizontal="center" vertical="center"/>
    </xf>
    <xf numFmtId="170" fontId="20" fillId="19" borderId="15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171" fontId="20" fillId="0" borderId="0" xfId="0" applyNumberFormat="1" applyFont="1" applyBorder="1" applyAlignment="1">
      <alignment vertical="center"/>
    </xf>
    <xf numFmtId="166" fontId="0" fillId="19" borderId="15" xfId="1" applyNumberFormat="1" applyFont="1" applyFill="1" applyBorder="1" applyAlignment="1" applyProtection="1"/>
    <xf numFmtId="165" fontId="0" fillId="19" borderId="15" xfId="1" applyFont="1" applyFill="1" applyBorder="1" applyAlignment="1" applyProtection="1"/>
    <xf numFmtId="165" fontId="0" fillId="19" borderId="15" xfId="1" applyFont="1" applyFill="1" applyBorder="1" applyAlignment="1" applyProtection="1"/>
    <xf numFmtId="164" fontId="20" fillId="19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168" fontId="21" fillId="0" borderId="15" xfId="0" applyNumberFormat="1" applyFont="1" applyBorder="1" applyAlignment="1">
      <alignment vertical="center"/>
    </xf>
    <xf numFmtId="168" fontId="20" fillId="0" borderId="15" xfId="0" applyNumberFormat="1" applyFont="1" applyBorder="1" applyAlignment="1">
      <alignment vertical="center"/>
    </xf>
    <xf numFmtId="166" fontId="23" fillId="19" borderId="15" xfId="1" applyNumberFormat="1" applyFont="1" applyFill="1" applyBorder="1" applyAlignment="1" applyProtection="1"/>
    <xf numFmtId="0" fontId="13" fillId="18" borderId="0" xfId="0" applyFont="1" applyFill="1" applyAlignment="1">
      <alignment horizontal="center"/>
    </xf>
    <xf numFmtId="166" fontId="22" fillId="19" borderId="15" xfId="1" applyNumberFormat="1" applyFont="1" applyFill="1" applyBorder="1" applyAlignment="1" applyProtection="1"/>
    <xf numFmtId="165" fontId="23" fillId="19" borderId="15" xfId="1" applyFont="1" applyFill="1" applyBorder="1" applyAlignment="1" applyProtection="1"/>
    <xf numFmtId="167" fontId="22" fillId="19" borderId="15" xfId="1" applyNumberFormat="1" applyFont="1" applyFill="1" applyBorder="1" applyAlignment="1" applyProtection="1">
      <alignment horizontal="center"/>
    </xf>
    <xf numFmtId="166" fontId="22" fillId="19" borderId="15" xfId="1" applyNumberFormat="1" applyFont="1" applyFill="1" applyBorder="1" applyAlignment="1" applyProtection="1">
      <alignment horizontal="center"/>
    </xf>
    <xf numFmtId="0" fontId="20" fillId="0" borderId="18" xfId="0" applyFont="1" applyBorder="1" applyAlignment="1">
      <alignment horizontal="center" vertical="center"/>
    </xf>
    <xf numFmtId="172" fontId="20" fillId="0" borderId="15" xfId="0" applyNumberFormat="1" applyFont="1" applyBorder="1" applyAlignment="1">
      <alignment vertical="center"/>
    </xf>
    <xf numFmtId="172" fontId="20" fillId="0" borderId="15" xfId="0" applyNumberFormat="1" applyFont="1" applyBorder="1" applyAlignment="1">
      <alignment horizontal="center" vertical="center"/>
    </xf>
    <xf numFmtId="172" fontId="21" fillId="0" borderId="15" xfId="0" applyNumberFormat="1" applyFont="1" applyBorder="1" applyAlignment="1">
      <alignment vertical="center"/>
    </xf>
    <xf numFmtId="1" fontId="20" fillId="18" borderId="11" xfId="0" applyNumberFormat="1" applyFont="1" applyFill="1" applyBorder="1" applyAlignment="1">
      <alignment vertical="center"/>
    </xf>
    <xf numFmtId="1" fontId="20" fillId="18" borderId="12" xfId="0" applyNumberFormat="1" applyFont="1" applyFill="1" applyBorder="1" applyAlignment="1">
      <alignment vertical="center"/>
    </xf>
    <xf numFmtId="173" fontId="20" fillId="0" borderId="15" xfId="0" applyNumberFormat="1" applyFont="1" applyBorder="1" applyAlignment="1">
      <alignment vertical="center"/>
    </xf>
    <xf numFmtId="173" fontId="20" fillId="0" borderId="15" xfId="0" applyNumberFormat="1" applyFont="1" applyBorder="1" applyAlignment="1">
      <alignment horizontal="center" vertical="center"/>
    </xf>
    <xf numFmtId="173" fontId="21" fillId="0" borderId="15" xfId="0" applyNumberFormat="1" applyFont="1" applyBorder="1" applyAlignment="1">
      <alignment vertical="center"/>
    </xf>
    <xf numFmtId="1" fontId="20" fillId="18" borderId="11" xfId="0" applyNumberFormat="1" applyFont="1" applyFill="1" applyBorder="1" applyAlignment="1">
      <alignment horizontal="left" vertical="center"/>
    </xf>
    <xf numFmtId="1" fontId="20" fillId="18" borderId="12" xfId="0" applyNumberFormat="1" applyFont="1" applyFill="1" applyBorder="1" applyAlignment="1">
      <alignment horizontal="left" vertical="center"/>
    </xf>
    <xf numFmtId="172" fontId="20" fillId="0" borderId="19" xfId="0" applyNumberFormat="1" applyFont="1" applyBorder="1" applyAlignment="1">
      <alignment vertical="center"/>
    </xf>
    <xf numFmtId="174" fontId="23" fillId="19" borderId="15" xfId="1" applyNumberFormat="1" applyFont="1" applyFill="1" applyBorder="1" applyAlignment="1" applyProtection="1"/>
    <xf numFmtId="0" fontId="25" fillId="0" borderId="0" xfId="0" applyFont="1"/>
    <xf numFmtId="0" fontId="21" fillId="0" borderId="0" xfId="29" applyFont="1"/>
    <xf numFmtId="0" fontId="20" fillId="0" borderId="0" xfId="29" applyFont="1"/>
    <xf numFmtId="0" fontId="22" fillId="0" borderId="0" xfId="0" applyFont="1"/>
    <xf numFmtId="0" fontId="20" fillId="0" borderId="0" xfId="29" applyFont="1" applyBorder="1" applyAlignment="1">
      <alignment horizontal="center" vertical="center"/>
    </xf>
    <xf numFmtId="0" fontId="20" fillId="0" borderId="20" xfId="29" applyFont="1" applyBorder="1" applyAlignment="1">
      <alignment horizontal="center" vertical="center"/>
    </xf>
    <xf numFmtId="172" fontId="21" fillId="19" borderId="15" xfId="0" applyNumberFormat="1" applyFont="1" applyFill="1" applyBorder="1" applyAlignment="1">
      <alignment horizontal="center" vertical="center"/>
    </xf>
    <xf numFmtId="172" fontId="21" fillId="19" borderId="15" xfId="0" applyNumberFormat="1" applyFont="1" applyFill="1" applyBorder="1" applyAlignment="1">
      <alignment vertical="center"/>
    </xf>
    <xf numFmtId="164" fontId="20" fillId="19" borderId="15" xfId="0" applyNumberFormat="1" applyFont="1" applyFill="1" applyBorder="1" applyAlignment="1">
      <alignment horizontal="left" vertical="center" wrapText="1"/>
    </xf>
    <xf numFmtId="172" fontId="20" fillId="0" borderId="0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vertical="center"/>
    </xf>
    <xf numFmtId="172" fontId="20" fillId="0" borderId="0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vertical="center"/>
    </xf>
    <xf numFmtId="175" fontId="13" fillId="19" borderId="0" xfId="0" applyNumberFormat="1" applyFont="1" applyFill="1" applyAlignment="1">
      <alignment horizontal="center" wrapText="1"/>
    </xf>
    <xf numFmtId="176" fontId="13" fillId="19" borderId="0" xfId="1" applyNumberFormat="1" applyFont="1" applyFill="1" applyBorder="1" applyAlignment="1" applyProtection="1">
      <alignment wrapText="1"/>
    </xf>
    <xf numFmtId="172" fontId="21" fillId="19" borderId="0" xfId="0" applyNumberFormat="1" applyFont="1" applyFill="1" applyBorder="1" applyAlignment="1">
      <alignment vertical="center"/>
    </xf>
    <xf numFmtId="175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vertical="center"/>
    </xf>
    <xf numFmtId="173" fontId="20" fillId="0" borderId="0" xfId="0" applyNumberFormat="1" applyFont="1" applyBorder="1" applyAlignment="1">
      <alignment horizontal="center" vertical="center"/>
    </xf>
    <xf numFmtId="173" fontId="20" fillId="0" borderId="0" xfId="0" applyNumberFormat="1" applyFont="1" applyBorder="1" applyAlignment="1">
      <alignment vertical="center"/>
    </xf>
    <xf numFmtId="166" fontId="22" fillId="18" borderId="11" xfId="1" applyNumberFormat="1" applyFont="1" applyFill="1" applyBorder="1" applyAlignment="1" applyProtection="1"/>
    <xf numFmtId="166" fontId="23" fillId="19" borderId="12" xfId="1" applyNumberFormat="1" applyFont="1" applyFill="1" applyBorder="1" applyAlignment="1" applyProtection="1"/>
    <xf numFmtId="172" fontId="21" fillId="0" borderId="15" xfId="0" applyNumberFormat="1" applyFont="1" applyBorder="1" applyAlignment="1">
      <alignment horizontal="center" vertical="center"/>
    </xf>
    <xf numFmtId="175" fontId="21" fillId="19" borderId="15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2" fontId="20" fillId="0" borderId="15" xfId="0" applyNumberFormat="1" applyFont="1" applyBorder="1" applyAlignment="1">
      <alignment horizontal="right" vertical="center"/>
    </xf>
    <xf numFmtId="166" fontId="23" fillId="19" borderId="14" xfId="1" applyNumberFormat="1" applyFont="1" applyFill="1" applyBorder="1" applyAlignment="1" applyProtection="1"/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164" fontId="20" fillId="19" borderId="23" xfId="0" applyNumberFormat="1" applyFont="1" applyFill="1" applyBorder="1" applyAlignment="1">
      <alignment horizontal="center" vertical="center" wrapText="1"/>
    </xf>
    <xf numFmtId="164" fontId="20" fillId="19" borderId="18" xfId="0" applyNumberFormat="1" applyFont="1" applyFill="1" applyBorder="1" applyAlignment="1">
      <alignment horizontal="center" vertical="center" wrapText="1"/>
    </xf>
    <xf numFmtId="164" fontId="20" fillId="19" borderId="18" xfId="0" applyNumberFormat="1" applyFont="1" applyFill="1" applyBorder="1" applyAlignment="1">
      <alignment horizontal="center" vertical="top" wrapText="1"/>
    </xf>
    <xf numFmtId="166" fontId="0" fillId="0" borderId="0" xfId="1" applyNumberFormat="1" applyFont="1" applyBorder="1" applyAlignment="1" applyProtection="1"/>
    <xf numFmtId="172" fontId="0" fillId="0" borderId="0" xfId="0" applyNumberFormat="1"/>
    <xf numFmtId="164" fontId="21" fillId="18" borderId="11" xfId="0" applyNumberFormat="1" applyFont="1" applyFill="1" applyBorder="1" applyAlignment="1">
      <alignment horizontal="left" vertical="center"/>
    </xf>
    <xf numFmtId="164" fontId="21" fillId="18" borderId="12" xfId="0" applyNumberFormat="1" applyFont="1" applyFill="1" applyBorder="1" applyAlignment="1">
      <alignment horizontal="left" vertical="center"/>
    </xf>
    <xf numFmtId="172" fontId="20" fillId="0" borderId="11" xfId="0" applyNumberFormat="1" applyFont="1" applyBorder="1" applyAlignment="1">
      <alignment vertical="center"/>
    </xf>
    <xf numFmtId="172" fontId="20" fillId="0" borderId="14" xfId="0" applyNumberFormat="1" applyFont="1" applyBorder="1" applyAlignment="1">
      <alignment vertical="center"/>
    </xf>
    <xf numFmtId="165" fontId="23" fillId="19" borderId="15" xfId="1" applyFont="1" applyFill="1" applyBorder="1" applyAlignment="1" applyProtection="1">
      <alignment vertical="center"/>
    </xf>
    <xf numFmtId="167" fontId="23" fillId="19" borderId="15" xfId="1" applyNumberFormat="1" applyFont="1" applyFill="1" applyBorder="1" applyAlignment="1" applyProtection="1">
      <alignment vertical="center"/>
    </xf>
    <xf numFmtId="167" fontId="23" fillId="19" borderId="11" xfId="1" applyNumberFormat="1" applyFont="1" applyFill="1" applyBorder="1" applyAlignment="1" applyProtection="1">
      <alignment vertical="center"/>
    </xf>
    <xf numFmtId="165" fontId="23" fillId="19" borderId="11" xfId="1" applyFont="1" applyFill="1" applyBorder="1" applyAlignment="1" applyProtection="1">
      <alignment vertical="center"/>
    </xf>
    <xf numFmtId="164" fontId="21" fillId="18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64" fontId="21" fillId="18" borderId="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19" borderId="0" xfId="0" applyFont="1" applyFill="1" applyAlignment="1">
      <alignment vertical="center"/>
    </xf>
    <xf numFmtId="0" fontId="0" fillId="19" borderId="0" xfId="0" applyFill="1"/>
    <xf numFmtId="164" fontId="20" fillId="19" borderId="22" xfId="0" applyNumberFormat="1" applyFont="1" applyFill="1" applyBorder="1" applyAlignment="1">
      <alignment horizontal="center" vertical="center" wrapText="1"/>
    </xf>
    <xf numFmtId="166" fontId="0" fillId="0" borderId="0" xfId="1" applyNumberFormat="1" applyFont="1" applyBorder="1" applyAlignment="1" applyProtection="1">
      <alignment horizontal="center" vertical="center"/>
    </xf>
    <xf numFmtId="166" fontId="13" fillId="0" borderId="0" xfId="1" applyNumberFormat="1" applyFont="1" applyBorder="1" applyAlignment="1" applyProtection="1">
      <alignment horizontal="center" vertical="center"/>
    </xf>
    <xf numFmtId="177" fontId="20" fillId="0" borderId="15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66" fontId="21" fillId="19" borderId="15" xfId="1" applyNumberFormat="1" applyFont="1" applyFill="1" applyBorder="1" applyAlignment="1" applyProtection="1"/>
    <xf numFmtId="3" fontId="22" fillId="0" borderId="26" xfId="0" applyNumberFormat="1" applyFont="1" applyBorder="1"/>
    <xf numFmtId="3" fontId="23" fillId="0" borderId="27" xfId="0" applyNumberFormat="1" applyFont="1" applyBorder="1"/>
    <xf numFmtId="3" fontId="22" fillId="0" borderId="28" xfId="0" applyNumberFormat="1" applyFont="1" applyBorder="1"/>
    <xf numFmtId="3" fontId="23" fillId="0" borderId="26" xfId="0" applyNumberFormat="1" applyFont="1" applyBorder="1"/>
    <xf numFmtId="3" fontId="23" fillId="18" borderId="26" xfId="0" applyNumberFormat="1" applyFont="1" applyFill="1" applyBorder="1"/>
    <xf numFmtId="4" fontId="22" fillId="0" borderId="26" xfId="0" applyNumberFormat="1" applyFont="1" applyBorder="1"/>
    <xf numFmtId="4" fontId="23" fillId="0" borderId="26" xfId="0" applyNumberFormat="1" applyFont="1" applyBorder="1"/>
    <xf numFmtId="4" fontId="22" fillId="18" borderId="26" xfId="0" applyNumberFormat="1" applyFont="1" applyFill="1" applyBorder="1"/>
    <xf numFmtId="166" fontId="21" fillId="19" borderId="0" xfId="1" applyNumberFormat="1" applyFont="1" applyFill="1" applyBorder="1" applyAlignment="1" applyProtection="1"/>
    <xf numFmtId="166" fontId="21" fillId="19" borderId="0" xfId="1" applyNumberFormat="1" applyFont="1" applyFill="1" applyBorder="1" applyAlignment="1" applyProtection="1">
      <alignment horizontal="right"/>
    </xf>
    <xf numFmtId="0" fontId="0" fillId="18" borderId="15" xfId="0" applyFont="1" applyFill="1" applyBorder="1"/>
    <xf numFmtId="165" fontId="0" fillId="0" borderId="15" xfId="1" applyFont="1" applyBorder="1" applyAlignment="1" applyProtection="1"/>
    <xf numFmtId="165" fontId="13" fillId="0" borderId="15" xfId="1" applyFont="1" applyBorder="1" applyAlignment="1" applyProtection="1"/>
    <xf numFmtId="165" fontId="23" fillId="19" borderId="15" xfId="1" applyFont="1" applyFill="1" applyBorder="1" applyAlignment="1" applyProtection="1"/>
    <xf numFmtId="0" fontId="22" fillId="0" borderId="15" xfId="0" applyFont="1" applyBorder="1"/>
    <xf numFmtId="0" fontId="23" fillId="0" borderId="15" xfId="0" applyFont="1" applyBorder="1"/>
    <xf numFmtId="166" fontId="0" fillId="0" borderId="15" xfId="1" applyNumberFormat="1" applyFont="1" applyBorder="1" applyAlignment="1" applyProtection="1"/>
    <xf numFmtId="0" fontId="0" fillId="0" borderId="0" xfId="0" applyAlignment="1"/>
    <xf numFmtId="0" fontId="0" fillId="0" borderId="15" xfId="0" applyFont="1" applyBorder="1"/>
    <xf numFmtId="0" fontId="13" fillId="0" borderId="15" xfId="0" applyFont="1" applyBorder="1"/>
    <xf numFmtId="164" fontId="21" fillId="18" borderId="15" xfId="29" applyNumberFormat="1" applyFont="1" applyFill="1" applyBorder="1" applyAlignment="1">
      <alignment horizontal="center" vertical="center"/>
    </xf>
    <xf numFmtId="3" fontId="20" fillId="0" borderId="15" xfId="29" applyNumberFormat="1" applyFont="1" applyBorder="1"/>
    <xf numFmtId="166" fontId="20" fillId="18" borderId="0" xfId="1" applyNumberFormat="1" applyFont="1" applyFill="1" applyBorder="1" applyAlignment="1" applyProtection="1"/>
    <xf numFmtId="165" fontId="23" fillId="19" borderId="11" xfId="1" applyFont="1" applyFill="1" applyBorder="1" applyAlignment="1" applyProtection="1"/>
    <xf numFmtId="0" fontId="23" fillId="0" borderId="0" xfId="0" applyFont="1"/>
    <xf numFmtId="0" fontId="22" fillId="0" borderId="18" xfId="0" applyFont="1" applyBorder="1"/>
    <xf numFmtId="0" fontId="22" fillId="0" borderId="15" xfId="0" applyFont="1" applyBorder="1"/>
    <xf numFmtId="166" fontId="22" fillId="0" borderId="15" xfId="1" applyNumberFormat="1" applyFont="1" applyBorder="1" applyAlignment="1" applyProtection="1">
      <alignment horizontal="center"/>
    </xf>
    <xf numFmtId="0" fontId="0" fillId="0" borderId="0" xfId="0" applyBorder="1"/>
    <xf numFmtId="165" fontId="22" fillId="0" borderId="15" xfId="1" applyFont="1" applyBorder="1" applyAlignment="1" applyProtection="1">
      <alignment horizontal="center"/>
    </xf>
    <xf numFmtId="165" fontId="0" fillId="0" borderId="15" xfId="1" applyFont="1" applyBorder="1" applyAlignment="1" applyProtection="1"/>
    <xf numFmtId="176" fontId="22" fillId="0" borderId="15" xfId="1" applyNumberFormat="1" applyFont="1" applyBorder="1" applyAlignment="1" applyProtection="1">
      <alignment horizontal="center"/>
    </xf>
    <xf numFmtId="166" fontId="23" fillId="19" borderId="18" xfId="1" applyNumberFormat="1" applyFont="1" applyFill="1" applyBorder="1" applyAlignment="1" applyProtection="1"/>
    <xf numFmtId="166" fontId="23" fillId="19" borderId="23" xfId="1" applyNumberFormat="1" applyFont="1" applyFill="1" applyBorder="1" applyAlignment="1" applyProtection="1"/>
    <xf numFmtId="0" fontId="2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19" borderId="15" xfId="0" applyFont="1" applyFill="1" applyBorder="1" applyAlignment="1">
      <alignment wrapText="1"/>
    </xf>
    <xf numFmtId="3" fontId="22" fillId="0" borderId="15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0" fontId="22" fillId="19" borderId="0" xfId="0" applyFont="1" applyFill="1" applyBorder="1" applyAlignment="1">
      <alignment wrapText="1"/>
    </xf>
    <xf numFmtId="3" fontId="23" fillId="0" borderId="0" xfId="0" applyNumberFormat="1" applyFont="1" applyBorder="1" applyAlignment="1">
      <alignment horizontal="center"/>
    </xf>
    <xf numFmtId="165" fontId="23" fillId="19" borderId="23" xfId="1" applyFont="1" applyFill="1" applyBorder="1" applyAlignment="1" applyProtection="1"/>
    <xf numFmtId="0" fontId="22" fillId="19" borderId="15" xfId="0" applyFont="1" applyFill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0" fontId="22" fillId="19" borderId="15" xfId="0" applyFont="1" applyFill="1" applyBorder="1" applyAlignment="1"/>
    <xf numFmtId="0" fontId="22" fillId="0" borderId="18" xfId="0" applyFont="1" applyBorder="1"/>
    <xf numFmtId="0" fontId="0" fillId="0" borderId="15" xfId="0" applyFont="1" applyBorder="1" applyAlignment="1">
      <alignment horizontal="center"/>
    </xf>
    <xf numFmtId="3" fontId="13" fillId="0" borderId="15" xfId="0" applyNumberFormat="1" applyFont="1" applyBorder="1"/>
    <xf numFmtId="0" fontId="22" fillId="18" borderId="11" xfId="0" applyFont="1" applyFill="1" applyBorder="1" applyAlignment="1">
      <alignment horizontal="left"/>
    </xf>
    <xf numFmtId="0" fontId="22" fillId="18" borderId="12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3" fillId="0" borderId="15" xfId="0" applyNumberFormat="1" applyFont="1" applyBorder="1"/>
    <xf numFmtId="0" fontId="22" fillId="19" borderId="15" xfId="0" applyFont="1" applyFill="1" applyBorder="1"/>
    <xf numFmtId="165" fontId="22" fillId="0" borderId="15" xfId="1" applyFont="1" applyBorder="1" applyAlignment="1" applyProtection="1"/>
    <xf numFmtId="0" fontId="22" fillId="0" borderId="15" xfId="0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15" xfId="1" applyFont="1" applyBorder="1" applyAlignment="1" applyProtection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166" fontId="20" fillId="19" borderId="0" xfId="1" applyNumberFormat="1" applyFont="1" applyFill="1" applyBorder="1" applyAlignment="1" applyProtection="1"/>
    <xf numFmtId="0" fontId="18" fillId="19" borderId="12" xfId="0" applyFont="1" applyFill="1" applyBorder="1" applyAlignment="1">
      <alignment horizontal="left"/>
    </xf>
    <xf numFmtId="0" fontId="21" fillId="0" borderId="15" xfId="0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18" borderId="0" xfId="0" applyFont="1" applyFill="1" applyBorder="1" applyAlignment="1">
      <alignment horizontal="left" vertical="center" wrapText="1"/>
    </xf>
    <xf numFmtId="0" fontId="22" fillId="18" borderId="0" xfId="0" applyFont="1" applyFill="1" applyBorder="1"/>
    <xf numFmtId="0" fontId="22" fillId="0" borderId="0" xfId="0" applyFont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0" fontId="18" fillId="18" borderId="11" xfId="0" applyFont="1" applyFill="1" applyBorder="1" applyAlignment="1"/>
    <xf numFmtId="0" fontId="18" fillId="18" borderId="14" xfId="0" applyFont="1" applyFill="1" applyBorder="1" applyAlignment="1"/>
    <xf numFmtId="0" fontId="18" fillId="19" borderId="14" xfId="0" applyFont="1" applyFill="1" applyBorder="1" applyAlignment="1"/>
    <xf numFmtId="0" fontId="18" fillId="19" borderId="12" xfId="0" applyFont="1" applyFill="1" applyBorder="1" applyAlignment="1"/>
    <xf numFmtId="4" fontId="22" fillId="19" borderId="15" xfId="0" applyNumberFormat="1" applyFont="1" applyFill="1" applyBorder="1" applyAlignment="1">
      <alignment horizontal="center"/>
    </xf>
    <xf numFmtId="3" fontId="22" fillId="19" borderId="19" xfId="0" applyNumberFormat="1" applyFont="1" applyFill="1" applyBorder="1" applyAlignment="1">
      <alignment horizontal="center"/>
    </xf>
    <xf numFmtId="4" fontId="22" fillId="19" borderId="19" xfId="0" applyNumberFormat="1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 vertical="center" wrapText="1"/>
    </xf>
    <xf numFmtId="178" fontId="22" fillId="19" borderId="11" xfId="1" applyNumberFormat="1" applyFont="1" applyFill="1" applyBorder="1" applyAlignment="1" applyProtection="1"/>
    <xf numFmtId="0" fontId="23" fillId="20" borderId="15" xfId="0" applyFont="1" applyFill="1" applyBorder="1"/>
    <xf numFmtId="166" fontId="23" fillId="20" borderId="15" xfId="1" applyNumberFormat="1" applyFont="1" applyFill="1" applyBorder="1" applyAlignment="1" applyProtection="1"/>
    <xf numFmtId="0" fontId="22" fillId="20" borderId="15" xfId="0" applyFont="1" applyFill="1" applyBorder="1" applyAlignment="1">
      <alignment horizontal="center" vertical="center" wrapText="1"/>
    </xf>
    <xf numFmtId="0" fontId="13" fillId="20" borderId="15" xfId="0" applyFont="1" applyFill="1" applyBorder="1"/>
    <xf numFmtId="166" fontId="23" fillId="19" borderId="14" xfId="1" applyNumberFormat="1" applyFont="1" applyFill="1" applyBorder="1" applyAlignment="1" applyProtection="1">
      <alignment horizontal="right"/>
    </xf>
    <xf numFmtId="166" fontId="22" fillId="0" borderId="15" xfId="1" applyNumberFormat="1" applyFont="1" applyBorder="1" applyAlignment="1" applyProtection="1"/>
    <xf numFmtId="166" fontId="22" fillId="0" borderId="15" xfId="1" applyNumberFormat="1" applyFont="1" applyBorder="1" applyAlignment="1" applyProtection="1">
      <alignment vertical="center" wrapText="1"/>
    </xf>
    <xf numFmtId="166" fontId="22" fillId="0" borderId="15" xfId="0" applyNumberFormat="1" applyFont="1" applyBorder="1" applyAlignment="1">
      <alignment horizontal="center"/>
    </xf>
    <xf numFmtId="166" fontId="22" fillId="19" borderId="11" xfId="1" applyNumberFormat="1" applyFont="1" applyFill="1" applyBorder="1" applyAlignment="1" applyProtection="1"/>
    <xf numFmtId="166" fontId="28" fillId="0" borderId="0" xfId="1" applyNumberFormat="1"/>
    <xf numFmtId="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0" fillId="19" borderId="11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/>
    </xf>
    <xf numFmtId="1" fontId="20" fillId="18" borderId="15" xfId="0" applyNumberFormat="1" applyFont="1" applyFill="1" applyBorder="1" applyAlignment="1">
      <alignment horizontal="center" vertical="center" wrapText="1"/>
    </xf>
    <xf numFmtId="1" fontId="20" fillId="18" borderId="15" xfId="0" applyNumberFormat="1" applyFont="1" applyFill="1" applyBorder="1" applyAlignment="1">
      <alignment horizontal="left" vertical="center"/>
    </xf>
    <xf numFmtId="1" fontId="20" fillId="18" borderId="15" xfId="0" applyNumberFormat="1" applyFont="1" applyFill="1" applyBorder="1" applyAlignment="1">
      <alignment horizontal="center" vertical="center"/>
    </xf>
    <xf numFmtId="164" fontId="23" fillId="18" borderId="15" xfId="0" applyNumberFormat="1" applyFont="1" applyFill="1" applyBorder="1" applyAlignment="1">
      <alignment horizontal="center" vertical="center"/>
    </xf>
    <xf numFmtId="166" fontId="20" fillId="19" borderId="15" xfId="1" applyNumberFormat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center"/>
    </xf>
    <xf numFmtId="164" fontId="21" fillId="18" borderId="15" xfId="0" applyNumberFormat="1" applyFont="1" applyFill="1" applyBorder="1" applyAlignment="1">
      <alignment horizontal="center" vertical="center"/>
    </xf>
    <xf numFmtId="166" fontId="22" fillId="18" borderId="15" xfId="1" applyNumberFormat="1" applyFont="1" applyFill="1" applyBorder="1" applyAlignment="1" applyProtection="1">
      <alignment horizontal="left"/>
    </xf>
    <xf numFmtId="166" fontId="23" fillId="19" borderId="15" xfId="1" applyNumberFormat="1" applyFont="1" applyFill="1" applyBorder="1" applyAlignment="1" applyProtection="1">
      <alignment horizontal="center"/>
    </xf>
    <xf numFmtId="166" fontId="22" fillId="19" borderId="15" xfId="1" applyNumberFormat="1" applyFont="1" applyFill="1" applyBorder="1" applyAlignment="1" applyProtection="1">
      <alignment horizontal="center"/>
    </xf>
    <xf numFmtId="164" fontId="21" fillId="18" borderId="18" xfId="0" applyNumberFormat="1" applyFont="1" applyFill="1" applyBorder="1" applyAlignment="1">
      <alignment horizontal="center" vertical="center"/>
    </xf>
    <xf numFmtId="166" fontId="23" fillId="19" borderId="11" xfId="1" applyNumberFormat="1" applyFont="1" applyFill="1" applyBorder="1" applyAlignment="1" applyProtection="1">
      <alignment horizontal="center"/>
    </xf>
    <xf numFmtId="165" fontId="23" fillId="19" borderId="12" xfId="1" applyFont="1" applyFill="1" applyBorder="1" applyAlignment="1" applyProtection="1">
      <alignment horizontal="center"/>
    </xf>
    <xf numFmtId="165" fontId="23" fillId="19" borderId="12" xfId="1" applyFont="1" applyFill="1" applyBorder="1" applyAlignment="1" applyProtection="1">
      <alignment horizontal="right"/>
    </xf>
    <xf numFmtId="164" fontId="21" fillId="18" borderId="0" xfId="0" applyNumberFormat="1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21" fillId="18" borderId="16" xfId="0" applyNumberFormat="1" applyFont="1" applyFill="1" applyBorder="1" applyAlignment="1">
      <alignment horizontal="left" vertical="center"/>
    </xf>
    <xf numFmtId="165" fontId="0" fillId="0" borderId="22" xfId="1" applyFont="1" applyBorder="1" applyAlignment="1" applyProtection="1">
      <alignment horizontal="center"/>
    </xf>
    <xf numFmtId="165" fontId="0" fillId="0" borderId="0" xfId="1" applyFont="1" applyBorder="1" applyAlignment="1" applyProtection="1">
      <alignment horizontal="center"/>
    </xf>
    <xf numFmtId="165" fontId="13" fillId="0" borderId="0" xfId="0" applyNumberFormat="1" applyFont="1" applyBorder="1" applyAlignment="1">
      <alignment horizontal="center"/>
    </xf>
    <xf numFmtId="164" fontId="21" fillId="18" borderId="13" xfId="0" applyNumberFormat="1" applyFont="1" applyFill="1" applyBorder="1" applyAlignment="1">
      <alignment horizontal="center" vertical="center"/>
    </xf>
    <xf numFmtId="164" fontId="20" fillId="19" borderId="24" xfId="0" applyNumberFormat="1" applyFont="1" applyFill="1" applyBorder="1" applyAlignment="1">
      <alignment horizontal="center" vertical="center" wrapText="1"/>
    </xf>
    <xf numFmtId="164" fontId="21" fillId="18" borderId="15" xfId="0" applyNumberFormat="1" applyFont="1" applyFill="1" applyBorder="1" applyAlignment="1">
      <alignment horizontal="left" vertical="center"/>
    </xf>
    <xf numFmtId="164" fontId="21" fillId="18" borderId="23" xfId="0" applyNumberFormat="1" applyFont="1" applyFill="1" applyBorder="1" applyAlignment="1">
      <alignment horizontal="left" vertical="center"/>
    </xf>
    <xf numFmtId="166" fontId="21" fillId="18" borderId="16" xfId="1" applyNumberFormat="1" applyFont="1" applyFill="1" applyBorder="1" applyAlignment="1" applyProtection="1">
      <alignment horizontal="left" vertical="center"/>
    </xf>
    <xf numFmtId="164" fontId="21" fillId="18" borderId="22" xfId="0" applyNumberFormat="1" applyFont="1" applyFill="1" applyBorder="1" applyAlignment="1">
      <alignment horizontal="center" vertical="center"/>
    </xf>
    <xf numFmtId="166" fontId="22" fillId="18" borderId="15" xfId="1" applyNumberFormat="1" applyFont="1" applyFill="1" applyBorder="1" applyAlignment="1" applyProtection="1">
      <alignment horizontal="center"/>
    </xf>
    <xf numFmtId="166" fontId="20" fillId="18" borderId="16" xfId="1" applyNumberFormat="1" applyFont="1" applyFill="1" applyBorder="1" applyAlignment="1" applyProtection="1">
      <alignment horizontal="left"/>
    </xf>
    <xf numFmtId="166" fontId="21" fillId="19" borderId="15" xfId="1" applyNumberFormat="1" applyFont="1" applyFill="1" applyBorder="1" applyAlignment="1" applyProtection="1">
      <alignment horizontal="center"/>
    </xf>
    <xf numFmtId="164" fontId="21" fillId="18" borderId="11" xfId="0" applyNumberFormat="1" applyFont="1" applyFill="1" applyBorder="1" applyAlignment="1">
      <alignment horizontal="center" vertical="center"/>
    </xf>
    <xf numFmtId="164" fontId="21" fillId="18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164" fontId="29" fillId="18" borderId="15" xfId="0" applyNumberFormat="1" applyFont="1" applyFill="1" applyBorder="1" applyAlignment="1">
      <alignment horizontal="center" vertical="center"/>
    </xf>
    <xf numFmtId="164" fontId="29" fillId="18" borderId="23" xfId="0" applyNumberFormat="1" applyFont="1" applyFill="1" applyBorder="1" applyAlignment="1">
      <alignment horizontal="center" vertical="center"/>
    </xf>
    <xf numFmtId="164" fontId="29" fillId="18" borderId="18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64" fontId="29" fillId="18" borderId="11" xfId="0" applyNumberFormat="1" applyFont="1" applyFill="1" applyBorder="1" applyAlignment="1">
      <alignment horizontal="center" vertical="center"/>
    </xf>
    <xf numFmtId="164" fontId="29" fillId="18" borderId="12" xfId="0" applyNumberFormat="1" applyFont="1" applyFill="1" applyBorder="1" applyAlignment="1">
      <alignment horizontal="center" vertical="center"/>
    </xf>
    <xf numFmtId="166" fontId="21" fillId="19" borderId="11" xfId="1" applyNumberFormat="1" applyFont="1" applyFill="1" applyBorder="1" applyAlignment="1" applyProtection="1">
      <alignment horizontal="center"/>
    </xf>
    <xf numFmtId="164" fontId="21" fillId="18" borderId="12" xfId="0" applyNumberFormat="1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0" fontId="22" fillId="19" borderId="26" xfId="0" applyFont="1" applyFill="1" applyBorder="1" applyAlignment="1">
      <alignment wrapText="1"/>
    </xf>
    <xf numFmtId="0" fontId="22" fillId="19" borderId="26" xfId="0" applyFont="1" applyFill="1" applyBorder="1" applyAlignment="1">
      <alignment horizontal="left" wrapText="1"/>
    </xf>
    <xf numFmtId="0" fontId="22" fillId="18" borderId="26" xfId="0" applyFont="1" applyFill="1" applyBorder="1" applyAlignment="1">
      <alignment wrapText="1"/>
    </xf>
    <xf numFmtId="0" fontId="23" fillId="18" borderId="26" xfId="0" applyFont="1" applyFill="1" applyBorder="1" applyAlignment="1">
      <alignment wrapText="1"/>
    </xf>
    <xf numFmtId="0" fontId="20" fillId="19" borderId="15" xfId="29" applyFont="1" applyFill="1" applyBorder="1" applyAlignment="1">
      <alignment horizontal="left" vertical="center" wrapText="1"/>
    </xf>
    <xf numFmtId="0" fontId="18" fillId="18" borderId="15" xfId="0" applyFont="1" applyFill="1" applyBorder="1" applyAlignment="1">
      <alignment horizontal="left"/>
    </xf>
    <xf numFmtId="0" fontId="20" fillId="0" borderId="15" xfId="29" applyFont="1" applyBorder="1" applyAlignment="1">
      <alignment horizontal="center" vertical="center" wrapText="1"/>
    </xf>
    <xf numFmtId="0" fontId="20" fillId="19" borderId="15" xfId="29" applyFont="1" applyFill="1" applyBorder="1" applyAlignment="1"/>
    <xf numFmtId="0" fontId="22" fillId="18" borderId="15" xfId="0" applyFont="1" applyFill="1" applyBorder="1" applyAlignment="1">
      <alignment horizontal="left" vertical="center" wrapText="1"/>
    </xf>
    <xf numFmtId="166" fontId="23" fillId="19" borderId="29" xfId="1" applyNumberFormat="1" applyFont="1" applyFill="1" applyBorder="1" applyAlignment="1" applyProtection="1">
      <alignment horizontal="center"/>
    </xf>
    <xf numFmtId="0" fontId="18" fillId="18" borderId="11" xfId="0" applyFont="1" applyFill="1" applyBorder="1" applyAlignment="1">
      <alignment horizontal="left"/>
    </xf>
    <xf numFmtId="166" fontId="23" fillId="19" borderId="30" xfId="1" applyNumberFormat="1" applyFont="1" applyFill="1" applyBorder="1" applyAlignment="1" applyProtection="1">
      <alignment horizontal="center"/>
    </xf>
    <xf numFmtId="0" fontId="22" fillId="18" borderId="15" xfId="0" applyFont="1" applyFill="1" applyBorder="1" applyAlignment="1"/>
    <xf numFmtId="0" fontId="18" fillId="18" borderId="0" xfId="0" applyFont="1" applyFill="1" applyBorder="1" applyAlignment="1">
      <alignment horizontal="left"/>
    </xf>
    <xf numFmtId="0" fontId="22" fillId="18" borderId="15" xfId="0" applyFont="1" applyFill="1" applyBorder="1" applyAlignment="1">
      <alignment wrapText="1"/>
    </xf>
    <xf numFmtId="0" fontId="22" fillId="18" borderId="17" xfId="0" applyFont="1" applyFill="1" applyBorder="1" applyAlignment="1">
      <alignment horizontal="center" vertical="center" wrapText="1"/>
    </xf>
    <xf numFmtId="166" fontId="22" fillId="19" borderId="15" xfId="1" applyNumberFormat="1" applyFont="1" applyFill="1" applyBorder="1" applyAlignment="1" applyProtection="1">
      <alignment horizontal="left"/>
    </xf>
    <xf numFmtId="0" fontId="22" fillId="18" borderId="24" xfId="0" applyFont="1" applyFill="1" applyBorder="1" applyAlignment="1">
      <alignment horizontal="left" vertical="center"/>
    </xf>
    <xf numFmtId="0" fontId="22" fillId="18" borderId="30" xfId="0" applyFont="1" applyFill="1" applyBorder="1" applyAlignment="1">
      <alignment horizontal="left" vertical="center"/>
    </xf>
    <xf numFmtId="0" fontId="22" fillId="18" borderId="13" xfId="0" applyFont="1" applyFill="1" applyBorder="1" applyAlignment="1">
      <alignment horizontal="left" vertical="center"/>
    </xf>
    <xf numFmtId="0" fontId="22" fillId="18" borderId="29" xfId="0" applyFont="1" applyFill="1" applyBorder="1" applyAlignment="1">
      <alignment horizontal="left" vertical="center"/>
    </xf>
    <xf numFmtId="0" fontId="22" fillId="18" borderId="15" xfId="0" applyFont="1" applyFill="1" applyBorder="1" applyAlignment="1">
      <alignment vertical="center"/>
    </xf>
    <xf numFmtId="166" fontId="20" fillId="18" borderId="16" xfId="1" applyNumberFormat="1" applyFont="1" applyFill="1" applyBorder="1" applyAlignment="1" applyProtection="1">
      <alignment horizontal="left" vertical="center"/>
    </xf>
    <xf numFmtId="0" fontId="21" fillId="18" borderId="15" xfId="0" applyFont="1" applyFill="1" applyBorder="1" applyAlignment="1">
      <alignment horizontal="center"/>
    </xf>
    <xf numFmtId="0" fontId="22" fillId="18" borderId="15" xfId="0" applyFont="1" applyFill="1" applyBorder="1" applyAlignment="1">
      <alignment horizontal="left"/>
    </xf>
    <xf numFmtId="0" fontId="22" fillId="18" borderId="15" xfId="0" applyFont="1" applyFill="1" applyBorder="1" applyAlignment="1">
      <alignment horizontal="center" vertical="center" wrapText="1"/>
    </xf>
    <xf numFmtId="0" fontId="21" fillId="18" borderId="18" xfId="0" applyFont="1" applyFill="1" applyBorder="1" applyAlignment="1">
      <alignment horizontal="center"/>
    </xf>
    <xf numFmtId="0" fontId="18" fillId="19" borderId="11" xfId="0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21" fillId="18" borderId="13" xfId="0" applyFont="1" applyFill="1" applyBorder="1" applyAlignment="1">
      <alignment horizontal="center"/>
    </xf>
    <xf numFmtId="0" fontId="22" fillId="18" borderId="12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center" vertical="center"/>
    </xf>
    <xf numFmtId="0" fontId="18" fillId="21" borderId="0" xfId="0" applyFont="1" applyFill="1" applyBorder="1" applyAlignment="1">
      <alignment horizontal="center" vertical="center"/>
    </xf>
    <xf numFmtId="0" fontId="18" fillId="22" borderId="0" xfId="0" applyFont="1" applyFill="1" applyBorder="1" applyAlignment="1">
      <alignment horizontal="center" vertical="center" wrapText="1"/>
    </xf>
    <xf numFmtId="0" fontId="18" fillId="22" borderId="0" xfId="0" applyFont="1" applyFill="1" applyBorder="1" applyAlignment="1">
      <alignment horizontal="center" vertical="center"/>
    </xf>
    <xf numFmtId="0" fontId="18" fillId="22" borderId="0" xfId="0" applyFont="1" applyFill="1" applyAlignment="1">
      <alignment horizontal="center" vertical="center" wrapText="1"/>
    </xf>
    <xf numFmtId="0" fontId="18" fillId="22" borderId="16" xfId="0" applyFont="1" applyFill="1" applyBorder="1" applyAlignment="1">
      <alignment horizontal="center" vertical="center" wrapText="1"/>
    </xf>
    <xf numFmtId="0" fontId="17" fillId="22" borderId="0" xfId="0" applyFont="1" applyFill="1" applyBorder="1" applyAlignment="1">
      <alignment horizontal="left"/>
    </xf>
    <xf numFmtId="165" fontId="17" fillId="22" borderId="0" xfId="0" applyNumberFormat="1" applyFont="1" applyFill="1"/>
    <xf numFmtId="164" fontId="20" fillId="20" borderId="15" xfId="0" applyNumberFormat="1" applyFont="1" applyFill="1" applyBorder="1" applyAlignment="1">
      <alignment horizontal="left" vertical="center" wrapText="1"/>
    </xf>
    <xf numFmtId="165" fontId="0" fillId="20" borderId="15" xfId="1" applyFont="1" applyFill="1" applyBorder="1" applyAlignment="1" applyProtection="1"/>
    <xf numFmtId="164" fontId="21" fillId="20" borderId="0" xfId="0" applyNumberFormat="1" applyFont="1" applyFill="1" applyBorder="1" applyAlignment="1">
      <alignment horizontal="center" vertical="center" wrapText="1"/>
    </xf>
    <xf numFmtId="165" fontId="13" fillId="20" borderId="0" xfId="1" applyFont="1" applyFill="1" applyBorder="1" applyAlignment="1" applyProtection="1"/>
    <xf numFmtId="166" fontId="20" fillId="20" borderId="11" xfId="1" applyNumberFormat="1" applyFont="1" applyFill="1" applyBorder="1" applyAlignment="1" applyProtection="1">
      <alignment vertical="center"/>
    </xf>
    <xf numFmtId="166" fontId="21" fillId="20" borderId="0" xfId="1" applyNumberFormat="1" applyFont="1" applyFill="1" applyBorder="1" applyAlignment="1" applyProtection="1">
      <alignment horizontal="center" vertical="center"/>
    </xf>
    <xf numFmtId="165" fontId="13" fillId="20" borderId="15" xfId="1" applyFont="1" applyFill="1" applyBorder="1" applyAlignment="1" applyProtection="1"/>
    <xf numFmtId="166" fontId="20" fillId="20" borderId="0" xfId="1" applyNumberFormat="1" applyFont="1" applyFill="1" applyBorder="1" applyAlignment="1" applyProtection="1">
      <alignment vertical="center"/>
    </xf>
    <xf numFmtId="165" fontId="22" fillId="20" borderId="15" xfId="1" applyFont="1" applyFill="1" applyBorder="1" applyAlignment="1" applyProtection="1"/>
    <xf numFmtId="165" fontId="22" fillId="20" borderId="11" xfId="1" applyFont="1" applyFill="1" applyBorder="1" applyAlignment="1" applyProtection="1"/>
    <xf numFmtId="166" fontId="20" fillId="20" borderId="0" xfId="1" applyNumberFormat="1" applyFont="1" applyFill="1" applyBorder="1" applyAlignment="1" applyProtection="1">
      <alignment horizontal="center" vertical="center"/>
    </xf>
    <xf numFmtId="165" fontId="22" fillId="20" borderId="15" xfId="1" applyFont="1" applyFill="1" applyBorder="1" applyAlignment="1" applyProtection="1">
      <alignment horizontal="center" vertical="center"/>
    </xf>
    <xf numFmtId="167" fontId="0" fillId="20" borderId="15" xfId="1" applyNumberFormat="1" applyFont="1" applyFill="1" applyBorder="1" applyAlignment="1" applyProtection="1"/>
    <xf numFmtId="164" fontId="21" fillId="20" borderId="15" xfId="0" applyNumberFormat="1" applyFont="1" applyFill="1" applyBorder="1" applyAlignment="1">
      <alignment horizontal="left" vertical="center" wrapText="1"/>
    </xf>
    <xf numFmtId="176" fontId="0" fillId="20" borderId="15" xfId="1" applyNumberFormat="1" applyFont="1" applyFill="1" applyBorder="1" applyAlignment="1" applyProtection="1"/>
    <xf numFmtId="164" fontId="21" fillId="20" borderId="15" xfId="0" applyNumberFormat="1" applyFont="1" applyFill="1" applyBorder="1" applyAlignment="1">
      <alignment horizontal="center" vertical="center" wrapText="1"/>
    </xf>
  </cellXfs>
  <cellStyles count="4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4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Coma" xfId="1" builtinId="3"/>
    <cellStyle name="Encabezado 4 2" xfId="25" xr:uid="{00000000-0005-0000-0000-000016000000}"/>
    <cellStyle name="Énfasis1 2" xfId="38" xr:uid="{00000000-0005-0000-0000-000017000000}"/>
    <cellStyle name="Énfasis2 2" xfId="39" xr:uid="{00000000-0005-0000-0000-000018000000}"/>
    <cellStyle name="Énfasis3 2" xfId="40" xr:uid="{00000000-0005-0000-0000-000019000000}"/>
    <cellStyle name="Énfasis4 2" xfId="41" xr:uid="{00000000-0005-0000-0000-00001A000000}"/>
    <cellStyle name="Énfasis5 2" xfId="42" xr:uid="{00000000-0005-0000-0000-00001B000000}"/>
    <cellStyle name="Énfasis6 2" xfId="43" xr:uid="{00000000-0005-0000-0000-00001C000000}"/>
    <cellStyle name="Entrada 2" xfId="26" xr:uid="{00000000-0005-0000-0000-00001D000000}"/>
    <cellStyle name="Hiperligazón" xfId="2" builtinId="8"/>
    <cellStyle name="Incorrecto 2" xfId="27" xr:uid="{00000000-0005-0000-0000-00001F000000}"/>
    <cellStyle name="Neutral 2" xfId="28" xr:uid="{00000000-0005-0000-0000-000021000000}"/>
    <cellStyle name="Normal" xfId="0" builtinId="0"/>
    <cellStyle name="Normal 2" xfId="29" xr:uid="{00000000-0005-0000-0000-000023000000}"/>
    <cellStyle name="Notas 2" xfId="30" xr:uid="{00000000-0005-0000-0000-000024000000}"/>
    <cellStyle name="Salida 2" xfId="31" xr:uid="{00000000-0005-0000-0000-000025000000}"/>
    <cellStyle name="Texto de advertencia 2" xfId="32" xr:uid="{00000000-0005-0000-0000-000026000000}"/>
    <cellStyle name="Texto explicativo 2" xfId="33" xr:uid="{00000000-0005-0000-0000-000027000000}"/>
    <cellStyle name="Título 1 1" xfId="35" xr:uid="{00000000-0005-0000-0000-000028000000}"/>
    <cellStyle name="Título 2 2" xfId="36" xr:uid="{00000000-0005-0000-0000-000029000000}"/>
    <cellStyle name="Título 3 2" xfId="37" xr:uid="{00000000-0005-0000-0000-00002A000000}"/>
    <cellStyle name="Total 2" xfId="34" xr:uid="{00000000-0005-0000-0000-00002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FFCC76"/>
      <rgbColor rgb="FF0000FF"/>
      <rgbColor rgb="FFC3E226"/>
      <rgbColor rgb="FFFF00FF"/>
      <rgbColor rgb="FFE2ED93"/>
      <rgbColor rgb="FF800000"/>
      <rgbColor rgb="FF008000"/>
      <rgbColor rgb="FF000080"/>
      <rgbColor rgb="FF808000"/>
      <rgbColor rgb="FF800080"/>
      <rgbColor rgb="FFFFD7A0"/>
      <rgbColor rgb="FFC0C0C0"/>
      <rgbColor rgb="FF808080"/>
      <rgbColor rgb="FF8CB496"/>
      <rgbColor rgb="FF993366"/>
      <rgbColor rgb="FFFFFFCC"/>
      <rgbColor rgb="FFD9D9D9"/>
      <rgbColor rgb="FF660066"/>
      <rgbColor rgb="FFFF8080"/>
      <rgbColor rgb="FF0563C1"/>
      <rgbColor rgb="FFCCCCFF"/>
      <rgbColor rgb="FF000080"/>
      <rgbColor rgb="FFFF00FF"/>
      <rgbColor rgb="FFFFC54B"/>
      <rgbColor rgb="FFFFDDAF"/>
      <rgbColor rgb="FF800080"/>
      <rgbColor rgb="FF800000"/>
      <rgbColor rgb="FF008080"/>
      <rgbColor rgb="FF0000FF"/>
      <rgbColor rgb="FFFFE2BF"/>
      <rgbColor rgb="FFFFE8CC"/>
      <rgbColor rgb="FFCCFFCC"/>
      <rgbColor rgb="FFFFFF99"/>
      <rgbColor rgb="FF99CCFF"/>
      <rgbColor rgb="FFFF99CC"/>
      <rgbColor rgb="FFCC99FF"/>
      <rgbColor rgb="FFFFD28A"/>
      <rgbColor rgb="FF3366FF"/>
      <rgbColor rgb="FF33CCCC"/>
      <rgbColor rgb="FF99CC00"/>
      <rgbColor rgb="FFFFBF00"/>
      <rgbColor rgb="FFE9AF00"/>
      <rgbColor rgb="FFD29E00"/>
      <rgbColor rgb="FF666699"/>
      <rgbColor rgb="FF969696"/>
      <rgbColor rgb="FF003366"/>
      <rgbColor rgb="FFB4C8B3"/>
      <rgbColor rgb="FF003300"/>
      <rgbColor rgb="FF333300"/>
      <rgbColor rgb="FFEFB94B"/>
      <rgbColor rgb="FFD9A94B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C8B3"/>
      <color rgb="FF8CB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64" name="_x0000_t202" hidden="1">
          <a:extLst>
            <a:ext uri="{FF2B5EF4-FFF2-40B4-BE49-F238E27FC236}">
              <a16:creationId xmlns:a16="http://schemas.microsoft.com/office/drawing/2014/main" id="{A3F8D800-F7C7-4583-ADEB-7FD258B404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3231D24B-B907-49AB-A0F1-ADC483F02B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E71BC35D-7539-46AE-B6F3-E8A547B4EB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F02EAB01-E5C5-4DF5-9235-22828300F1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C0BFFE22-E883-48D7-9FB4-8BE3D7EED5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3CBA5561-C640-4B5E-BA05-3DF675094A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2F8116E4-4435-4F25-92D5-7597B700F2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61B25F79-D44D-40A3-BB3B-B1F806B7DD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554F9DC-99E3-41DE-98B0-28DB7AE06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528A24C6-F717-40C2-B100-2A2E9D3BAB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C4EA8217-D5F1-4B78-80E1-DDFCB85FFB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9A000AF0-7ADF-4B43-86E9-85D5FACB0A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DE1019C5-5B07-4FD0-B5CC-44672DE58B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52AE05AB-6302-4A23-B327-D3521CA9E6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3DEDE88D-BACC-4D1D-81AE-10A68B7FAF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F311244-976A-41C5-9C4B-21E504752B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078A0939-9089-4AFF-906E-06FE5513D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A640DE16-9867-4750-BC55-CBF0AB463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B969A409-ABAD-464E-83C4-DC1F8BCFB7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55C3174A-F4F0-415B-AB95-48D98DA3C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FB173A31-187F-4581-B8EA-99A5941DF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640EF32-1274-407D-BE72-E4CFA76981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A50472D7-28A5-43D2-8C85-90012E0C3D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666750</xdr:colOff>
      <xdr:row>46</xdr:row>
      <xdr:rowOff>762000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076987F-9AD2-4310-BA94-60B42B76BB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B34" sqref="B34"/>
    </sheetView>
  </sheetViews>
  <sheetFormatPr defaultColWidth="11.42578125" defaultRowHeight="15" x14ac:dyDescent="0.25"/>
  <cols>
    <col min="1" max="1" width="43.85546875" customWidth="1"/>
    <col min="2" max="2" width="37.85546875" customWidth="1"/>
  </cols>
  <sheetData>
    <row r="1" spans="1:4" ht="18.75" x14ac:dyDescent="0.3">
      <c r="A1" s="209" t="s">
        <v>0</v>
      </c>
      <c r="B1" s="209"/>
    </row>
    <row r="2" spans="1:4" ht="18.75" x14ac:dyDescent="0.3">
      <c r="A2" s="1"/>
      <c r="B2" s="1"/>
    </row>
    <row r="3" spans="1:4" x14ac:dyDescent="0.25">
      <c r="B3" s="210" t="s">
        <v>1</v>
      </c>
    </row>
    <row r="4" spans="1:4" x14ac:dyDescent="0.25">
      <c r="B4" s="210"/>
    </row>
    <row r="5" spans="1:4" ht="15" customHeight="1" x14ac:dyDescent="0.25">
      <c r="A5" s="211" t="s">
        <v>2</v>
      </c>
      <c r="B5" s="2" t="s">
        <v>3</v>
      </c>
    </row>
    <row r="6" spans="1:4" x14ac:dyDescent="0.25">
      <c r="A6" s="211"/>
      <c r="B6" s="2" t="s">
        <v>4</v>
      </c>
    </row>
    <row r="7" spans="1:4" ht="6.75" customHeight="1" x14ac:dyDescent="0.25">
      <c r="A7" s="3"/>
      <c r="B7" s="4"/>
    </row>
    <row r="8" spans="1:4" x14ac:dyDescent="0.25">
      <c r="A8" s="212" t="s">
        <v>5</v>
      </c>
      <c r="B8" s="2" t="s">
        <v>6</v>
      </c>
    </row>
    <row r="9" spans="1:4" x14ac:dyDescent="0.25">
      <c r="A9" s="212"/>
      <c r="B9" s="2" t="s">
        <v>7</v>
      </c>
    </row>
    <row r="10" spans="1:4" x14ac:dyDescent="0.25">
      <c r="A10" s="212"/>
      <c r="B10" s="5" t="s">
        <v>8</v>
      </c>
    </row>
    <row r="11" spans="1:4" ht="5.25" customHeight="1" x14ac:dyDescent="0.25">
      <c r="A11" s="6"/>
      <c r="B11" s="4"/>
    </row>
    <row r="12" spans="1:4" x14ac:dyDescent="0.25">
      <c r="A12" s="208" t="s">
        <v>9</v>
      </c>
      <c r="B12" s="2" t="s">
        <v>10</v>
      </c>
      <c r="D12" s="8"/>
    </row>
    <row r="13" spans="1:4" x14ac:dyDescent="0.25">
      <c r="A13" s="208"/>
      <c r="B13" s="2" t="s">
        <v>11</v>
      </c>
    </row>
    <row r="14" spans="1:4" ht="5.25" customHeight="1" x14ac:dyDescent="0.25">
      <c r="A14" s="6"/>
      <c r="B14" s="4"/>
    </row>
    <row r="15" spans="1:4" x14ac:dyDescent="0.25">
      <c r="A15" s="7" t="s">
        <v>12</v>
      </c>
      <c r="B15" s="2" t="s">
        <v>13</v>
      </c>
    </row>
    <row r="16" spans="1:4" ht="7.5" customHeight="1" x14ac:dyDescent="0.25">
      <c r="A16" s="6"/>
      <c r="B16" s="9"/>
    </row>
    <row r="17" spans="1:2" x14ac:dyDescent="0.25">
      <c r="A17" s="208" t="s">
        <v>14</v>
      </c>
      <c r="B17" s="2" t="s">
        <v>15</v>
      </c>
    </row>
    <row r="18" spans="1:2" x14ac:dyDescent="0.25">
      <c r="A18" s="208"/>
      <c r="B18" s="2" t="s">
        <v>16</v>
      </c>
    </row>
    <row r="19" spans="1:2" x14ac:dyDescent="0.25">
      <c r="A19" s="208"/>
      <c r="B19" s="2" t="s">
        <v>17</v>
      </c>
    </row>
    <row r="20" spans="1:2" x14ac:dyDescent="0.25">
      <c r="A20" s="208"/>
      <c r="B20" s="2" t="s">
        <v>18</v>
      </c>
    </row>
    <row r="21" spans="1:2" x14ac:dyDescent="0.25">
      <c r="A21" s="208"/>
      <c r="B21" s="2" t="s">
        <v>19</v>
      </c>
    </row>
    <row r="22" spans="1:2" x14ac:dyDescent="0.25">
      <c r="A22" s="208"/>
      <c r="B22" s="2" t="s">
        <v>20</v>
      </c>
    </row>
    <row r="23" spans="1:2" x14ac:dyDescent="0.25">
      <c r="A23" s="208"/>
      <c r="B23" s="2" t="s">
        <v>21</v>
      </c>
    </row>
    <row r="24" spans="1:2" x14ac:dyDescent="0.25">
      <c r="A24" s="208"/>
      <c r="B24" s="2" t="s">
        <v>22</v>
      </c>
    </row>
    <row r="25" spans="1:2" x14ac:dyDescent="0.25">
      <c r="A25" s="208"/>
      <c r="B25" s="2" t="s">
        <v>23</v>
      </c>
    </row>
    <row r="26" spans="1:2" ht="6.75" customHeight="1" x14ac:dyDescent="0.25">
      <c r="A26" s="6"/>
      <c r="B26" s="4"/>
    </row>
    <row r="27" spans="1:2" x14ac:dyDescent="0.25">
      <c r="A27" s="208" t="s">
        <v>24</v>
      </c>
      <c r="B27" s="2" t="s">
        <v>25</v>
      </c>
    </row>
    <row r="28" spans="1:2" x14ac:dyDescent="0.25">
      <c r="A28" s="208"/>
      <c r="B28" s="2" t="s">
        <v>26</v>
      </c>
    </row>
  </sheetData>
  <mergeCells count="7">
    <mergeCell ref="A17:A25"/>
    <mergeCell ref="A27:A28"/>
    <mergeCell ref="A1:B1"/>
    <mergeCell ref="B3:B4"/>
    <mergeCell ref="A5:A6"/>
    <mergeCell ref="A8:A10"/>
    <mergeCell ref="A12:A13"/>
  </mergeCells>
  <hyperlinks>
    <hyperlink ref="B5" location="Viños!A1" display="Viños" xr:uid="{00000000-0004-0000-0000-000000000000}"/>
    <hyperlink ref="B6" location="'Augardentes e licores'!A1" display="Aguardentes e licores" xr:uid="{00000000-0004-0000-0000-000001000000}"/>
    <hyperlink ref="B8" location="Tenreira!A1" display="IXP Ternera Gallega" xr:uid="{00000000-0004-0000-0000-000002000000}"/>
    <hyperlink ref="B9" location="Lacón!A1" display="IXP Lacón Gallego" xr:uid="{00000000-0004-0000-0000-000003000000}"/>
    <hyperlink ref="B10" location="'Vaca e Boi'!A1" display="Vaca Gallega / Buey Gallego" xr:uid="{00000000-0004-0000-0000-000004000000}"/>
    <hyperlink ref="B12" location="Queixos!A1" display="Queixos" xr:uid="{00000000-0004-0000-0000-000005000000}"/>
    <hyperlink ref="B13" location="Mel!A1" display="IXP Mel de Galicia" xr:uid="{00000000-0004-0000-0000-000006000000}"/>
    <hyperlink ref="B15" location="'Agricultura ecolóxica'!A1" display="CR Agricultura Ecolóxica de Galicia" xr:uid="{00000000-0004-0000-0000-000007000000}"/>
    <hyperlink ref="B17" location="Pataca!A1" display="IXP Pataca" xr:uid="{00000000-0004-0000-0000-000008000000}"/>
    <hyperlink ref="B18" location="'Faba de Lourenzá'!A1" display="IXP Faba de Lourenzá" xr:uid="{00000000-0004-0000-0000-000009000000}"/>
    <hyperlink ref="B19" location="'Grelos de Galicia'!A1" display="IXP Grelos de Galicia" xr:uid="{00000000-0004-0000-0000-00000A000000}"/>
    <hyperlink ref="B20" location="'Castaña de Galicia'!A1" display="IXP Castaña de Galicia" xr:uid="{00000000-0004-0000-0000-00000B000000}"/>
    <hyperlink ref="B21" location="'Pemento de Herbón'!A1" display="DOP Pemento de Herbón" xr:uid="{00000000-0004-0000-0000-00000C000000}"/>
    <hyperlink ref="B22" location="'Pemento do Couto'!A1" display="IXP Pemento do Couto" xr:uid="{00000000-0004-0000-0000-00000D000000}"/>
    <hyperlink ref="B23" location="'Pemento da Arnoia'!A1" display="IXP Pemento Arnoia" xr:uid="{00000000-0004-0000-0000-00000E000000}"/>
    <hyperlink ref="B24" location="'Pemento Mougán'!A1" display="IXP Pemento de Mougán" xr:uid="{00000000-0004-0000-0000-00000F000000}"/>
    <hyperlink ref="B25" location="'Pemento de Oímbra'!A1" display="IXP Pemento de Oímbra" xr:uid="{00000000-0004-0000-0000-000010000000}"/>
    <hyperlink ref="B27" location="'Tarta de Santiago'!A1" display="IXP Tarta de Santiago" xr:uid="{00000000-0004-0000-0000-000011000000}"/>
    <hyperlink ref="B28" location="Pan!A1" display="IXP Pan de Cea" xr:uid="{00000000-0004-0000-0000-000012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B12"/>
  <sheetViews>
    <sheetView workbookViewId="0"/>
  </sheetViews>
  <sheetFormatPr defaultColWidth="11.42578125" defaultRowHeight="15" x14ac:dyDescent="0.25"/>
  <cols>
    <col min="1" max="1" width="17.5703125" style="60" customWidth="1"/>
    <col min="2" max="2" width="15.5703125" style="60" customWidth="1"/>
    <col min="3" max="6" width="11.42578125" style="60"/>
    <col min="7" max="7" width="13.85546875" style="60" customWidth="1"/>
    <col min="8" max="1016" width="11.42578125" style="60"/>
  </cols>
  <sheetData>
    <row r="1" spans="1:8" x14ac:dyDescent="0.25">
      <c r="A1" s="14" t="s">
        <v>153</v>
      </c>
      <c r="B1" s="15"/>
      <c r="C1" s="15"/>
      <c r="D1" s="15"/>
      <c r="E1" s="15"/>
      <c r="F1" s="15"/>
      <c r="G1" s="15"/>
      <c r="H1" s="10" t="s">
        <v>1</v>
      </c>
    </row>
    <row r="2" spans="1:8" x14ac:dyDescent="0.25">
      <c r="A2" s="15"/>
      <c r="B2" s="15"/>
      <c r="C2" s="15"/>
      <c r="D2" s="15"/>
      <c r="E2" s="15"/>
      <c r="F2" s="15"/>
      <c r="G2" s="15"/>
    </row>
    <row r="3" spans="1:8" x14ac:dyDescent="0.25">
      <c r="A3" s="16"/>
      <c r="B3" s="16"/>
      <c r="C3" s="220" t="s">
        <v>154</v>
      </c>
      <c r="D3" s="220"/>
      <c r="E3" s="220"/>
      <c r="F3" s="220"/>
      <c r="G3" s="220"/>
    </row>
    <row r="4" spans="1:8" x14ac:dyDescent="0.25">
      <c r="A4" s="16"/>
      <c r="B4" s="16"/>
      <c r="C4" s="17" t="s">
        <v>74</v>
      </c>
      <c r="D4" s="17" t="s">
        <v>75</v>
      </c>
      <c r="E4" s="17" t="s">
        <v>76</v>
      </c>
      <c r="F4" s="17" t="s">
        <v>77</v>
      </c>
      <c r="G4" s="17" t="s">
        <v>78</v>
      </c>
    </row>
    <row r="5" spans="1:8" ht="15" customHeight="1" x14ac:dyDescent="0.25">
      <c r="A5" s="215" t="s">
        <v>155</v>
      </c>
      <c r="B5" s="215"/>
      <c r="C5" s="113">
        <v>56</v>
      </c>
      <c r="D5" s="113">
        <v>93</v>
      </c>
      <c r="E5" s="113">
        <v>114</v>
      </c>
      <c r="F5" s="113">
        <v>29</v>
      </c>
      <c r="G5" s="114">
        <f>SUM(C5:F5)</f>
        <v>292</v>
      </c>
    </row>
    <row r="6" spans="1:8" ht="15" customHeight="1" x14ac:dyDescent="0.25">
      <c r="A6" s="215" t="s">
        <v>156</v>
      </c>
      <c r="B6" s="215"/>
      <c r="C6" s="113">
        <v>5750</v>
      </c>
      <c r="D6" s="113">
        <v>19316</v>
      </c>
      <c r="E6" s="113">
        <v>15519</v>
      </c>
      <c r="F6" s="113">
        <v>8853</v>
      </c>
      <c r="G6" s="114">
        <f>SUM(C6:F6)</f>
        <v>49438</v>
      </c>
    </row>
    <row r="7" spans="1:8" ht="15" customHeight="1" x14ac:dyDescent="0.25">
      <c r="A7" s="215" t="s">
        <v>96</v>
      </c>
      <c r="B7" s="215"/>
      <c r="C7" s="113">
        <v>11</v>
      </c>
      <c r="D7" s="113">
        <v>8</v>
      </c>
      <c r="E7" s="113">
        <v>11</v>
      </c>
      <c r="F7" s="113">
        <v>7</v>
      </c>
      <c r="G7" s="114">
        <f>SUM(C7:F7)</f>
        <v>37</v>
      </c>
    </row>
    <row r="8" spans="1:8" x14ac:dyDescent="0.25">
      <c r="A8" s="215" t="s">
        <v>142</v>
      </c>
      <c r="B8" s="65" t="s">
        <v>69</v>
      </c>
      <c r="C8" s="113">
        <v>105343</v>
      </c>
      <c r="D8" s="113">
        <v>259242</v>
      </c>
      <c r="E8" s="113">
        <v>165358</v>
      </c>
      <c r="F8" s="113">
        <v>13184</v>
      </c>
      <c r="G8" s="114">
        <f>SUM(C8:F8)</f>
        <v>543127</v>
      </c>
    </row>
    <row r="9" spans="1:8" x14ac:dyDescent="0.25">
      <c r="A9" s="215"/>
      <c r="B9" s="65" t="s">
        <v>157</v>
      </c>
      <c r="C9" s="113">
        <v>77958</v>
      </c>
      <c r="D9" s="113">
        <v>269936.40000000002</v>
      </c>
      <c r="E9" s="113">
        <v>77446</v>
      </c>
      <c r="F9" s="113">
        <v>10870.5</v>
      </c>
      <c r="G9" s="114">
        <f>SUM(C9:F9)</f>
        <v>436210.9</v>
      </c>
    </row>
    <row r="11" spans="1:8" x14ac:dyDescent="0.25">
      <c r="A11" s="244" t="s">
        <v>71</v>
      </c>
      <c r="B11" s="244"/>
      <c r="C11" s="245"/>
      <c r="D11" s="245"/>
      <c r="E11" s="245"/>
      <c r="F11" s="245"/>
      <c r="G11" s="115">
        <v>3267219.64</v>
      </c>
    </row>
    <row r="12" spans="1:8" x14ac:dyDescent="0.25">
      <c r="A12" s="243" t="s">
        <v>100</v>
      </c>
      <c r="B12" s="243"/>
      <c r="C12" s="223"/>
      <c r="D12" s="223"/>
      <c r="E12" s="223"/>
      <c r="F12" s="223"/>
      <c r="G12" s="38">
        <f>G11/G9</f>
        <v>7.4899999977075309</v>
      </c>
    </row>
  </sheetData>
  <mergeCells count="9">
    <mergeCell ref="C3:G3"/>
    <mergeCell ref="A5:B5"/>
    <mergeCell ref="A6:B6"/>
    <mergeCell ref="A7:B7"/>
    <mergeCell ref="A8:A9"/>
    <mergeCell ref="A11:B11"/>
    <mergeCell ref="C11:F11"/>
    <mergeCell ref="A12:B12"/>
    <mergeCell ref="C12:F12"/>
  </mergeCells>
  <hyperlinks>
    <hyperlink ref="H1" location="Indice!A1" display="INDICE" xr:uid="{00000000-0004-0000-09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3"/>
  <sheetViews>
    <sheetView workbookViewId="0"/>
  </sheetViews>
  <sheetFormatPr defaultColWidth="11.42578125" defaultRowHeight="15" x14ac:dyDescent="0.25"/>
  <cols>
    <col min="2" max="2" width="14.28515625" customWidth="1"/>
    <col min="3" max="3" width="14.140625" customWidth="1"/>
    <col min="4" max="4" width="14" customWidth="1"/>
    <col min="5" max="5" width="11.5703125" customWidth="1"/>
    <col min="6" max="6" width="13.140625" customWidth="1"/>
    <col min="7" max="7" width="12.85546875" customWidth="1"/>
    <col min="8" max="8" width="13.5703125" customWidth="1"/>
    <col min="9" max="9" width="15.42578125" customWidth="1"/>
    <col min="10" max="10" width="12.42578125" customWidth="1"/>
    <col min="11" max="12" width="11.5703125" customWidth="1"/>
    <col min="13" max="13" width="16" customWidth="1"/>
    <col min="14" max="14" width="16.7109375" customWidth="1"/>
    <col min="15" max="15" width="17.140625" customWidth="1"/>
  </cols>
  <sheetData>
    <row r="1" spans="1:14" x14ac:dyDescent="0.25">
      <c r="A1" s="14" t="s">
        <v>158</v>
      </c>
      <c r="B1" s="15"/>
      <c r="C1" s="15"/>
      <c r="D1" s="15"/>
      <c r="E1" s="15"/>
      <c r="F1" s="15"/>
      <c r="G1" s="15"/>
      <c r="H1" s="15"/>
      <c r="I1" s="10" t="s">
        <v>1</v>
      </c>
    </row>
    <row r="2" spans="1:14" x14ac:dyDescent="0.25">
      <c r="A2" s="14"/>
      <c r="B2" s="15"/>
      <c r="C2" s="15"/>
      <c r="D2" s="15"/>
      <c r="E2" s="15"/>
      <c r="F2" s="15"/>
      <c r="G2" s="15"/>
      <c r="H2" s="15"/>
      <c r="I2" s="10"/>
    </row>
    <row r="3" spans="1:14" x14ac:dyDescent="0.25">
      <c r="A3" s="15"/>
      <c r="B3" s="15"/>
      <c r="C3" s="15"/>
      <c r="D3" s="224" t="s">
        <v>159</v>
      </c>
      <c r="E3" s="224"/>
      <c r="F3" s="224"/>
      <c r="G3" s="224"/>
      <c r="H3" s="224"/>
    </row>
    <row r="4" spans="1:14" x14ac:dyDescent="0.25">
      <c r="A4" s="260"/>
      <c r="B4" s="260"/>
      <c r="C4" s="260"/>
      <c r="D4" s="17" t="s">
        <v>74</v>
      </c>
      <c r="E4" s="17" t="s">
        <v>75</v>
      </c>
      <c r="F4" s="17" t="s">
        <v>76</v>
      </c>
      <c r="G4" s="17" t="s">
        <v>77</v>
      </c>
      <c r="H4" s="17" t="s">
        <v>87</v>
      </c>
    </row>
    <row r="5" spans="1:14" ht="15" customHeight="1" x14ac:dyDescent="0.25">
      <c r="A5" s="261" t="s">
        <v>160</v>
      </c>
      <c r="B5" s="261"/>
      <c r="C5" s="261"/>
      <c r="D5" s="116">
        <v>154</v>
      </c>
      <c r="E5" s="116">
        <v>335</v>
      </c>
      <c r="F5" s="116">
        <v>103</v>
      </c>
      <c r="G5" s="116">
        <v>154</v>
      </c>
      <c r="H5" s="117">
        <f>SUM(D5:G5)</f>
        <v>746</v>
      </c>
    </row>
    <row r="6" spans="1:14" ht="15" customHeight="1" x14ac:dyDescent="0.25">
      <c r="A6" s="262" t="s">
        <v>161</v>
      </c>
      <c r="B6" s="262"/>
      <c r="C6" s="262"/>
      <c r="D6" s="116">
        <v>15</v>
      </c>
      <c r="E6" s="116">
        <v>0</v>
      </c>
      <c r="F6" s="116">
        <v>0</v>
      </c>
      <c r="G6" s="116">
        <v>141</v>
      </c>
      <c r="H6" s="117">
        <f>SUM(D6:G6)</f>
        <v>156</v>
      </c>
    </row>
    <row r="7" spans="1:14" ht="15" customHeight="1" x14ac:dyDescent="0.25">
      <c r="A7" s="261" t="s">
        <v>162</v>
      </c>
      <c r="B7" s="261"/>
      <c r="C7" s="261"/>
      <c r="D7" s="116">
        <v>54</v>
      </c>
      <c r="E7" s="116">
        <v>58</v>
      </c>
      <c r="F7" s="116">
        <v>42</v>
      </c>
      <c r="G7" s="116">
        <v>79</v>
      </c>
      <c r="H7" s="117">
        <f>SUM(D7:G7)</f>
        <v>233</v>
      </c>
    </row>
    <row r="8" spans="1:14" ht="15" customHeight="1" x14ac:dyDescent="0.25">
      <c r="A8" s="261" t="s">
        <v>163</v>
      </c>
      <c r="B8" s="261"/>
      <c r="C8" s="261"/>
      <c r="D8" s="116">
        <v>5</v>
      </c>
      <c r="E8" s="116">
        <v>2</v>
      </c>
      <c r="F8" s="116">
        <v>3</v>
      </c>
      <c r="G8" s="116">
        <v>6</v>
      </c>
      <c r="H8" s="117">
        <f>SUM(D8:G8)</f>
        <v>16</v>
      </c>
    </row>
    <row r="9" spans="1:14" ht="15" customHeight="1" x14ac:dyDescent="0.25">
      <c r="A9" s="261" t="s">
        <v>164</v>
      </c>
      <c r="B9" s="261"/>
      <c r="C9" s="261"/>
      <c r="D9" s="118">
        <v>21</v>
      </c>
      <c r="E9" s="118">
        <v>13</v>
      </c>
      <c r="F9" s="118">
        <v>11</v>
      </c>
      <c r="G9" s="118">
        <v>29</v>
      </c>
      <c r="H9" s="119">
        <f>SUM(D9:G9)</f>
        <v>74</v>
      </c>
    </row>
    <row r="10" spans="1:14" ht="15" customHeight="1" x14ac:dyDescent="0.25">
      <c r="A10" s="264" t="s">
        <v>165</v>
      </c>
      <c r="B10" s="264"/>
      <c r="C10" s="264"/>
      <c r="D10" s="120">
        <f>SUM(D5:D9)</f>
        <v>249</v>
      </c>
      <c r="E10" s="120">
        <f>SUM(E5:E9)</f>
        <v>408</v>
      </c>
      <c r="F10" s="120">
        <f>SUM(F5:F9)</f>
        <v>159</v>
      </c>
      <c r="G10" s="120">
        <f>SUM(G5:G9)</f>
        <v>409</v>
      </c>
      <c r="H10" s="120">
        <f>SUM(H5:H9)</f>
        <v>1225</v>
      </c>
      <c r="K10" s="205"/>
    </row>
    <row r="11" spans="1:14" ht="15" customHeight="1" x14ac:dyDescent="0.25">
      <c r="A11" s="261" t="s">
        <v>166</v>
      </c>
      <c r="B11" s="261"/>
      <c r="C11" s="261"/>
      <c r="D11" s="121">
        <v>3113.83</v>
      </c>
      <c r="E11" s="121">
        <v>16025.939999999999</v>
      </c>
      <c r="F11" s="121">
        <v>8361.48</v>
      </c>
      <c r="G11" s="121">
        <v>1680.51</v>
      </c>
      <c r="H11" s="122">
        <f>SUM(D11:G11)</f>
        <v>29181.759999999995</v>
      </c>
      <c r="I11" s="206"/>
      <c r="K11" s="8"/>
      <c r="L11" s="8"/>
      <c r="M11" s="8"/>
      <c r="N11" s="207"/>
    </row>
    <row r="12" spans="1:14" ht="15" customHeight="1" x14ac:dyDescent="0.25">
      <c r="A12" s="261" t="s">
        <v>167</v>
      </c>
      <c r="B12" s="261"/>
      <c r="C12" s="261"/>
      <c r="D12" s="121">
        <v>396.32</v>
      </c>
      <c r="E12" s="121">
        <v>449.18</v>
      </c>
      <c r="F12" s="121">
        <v>635.62</v>
      </c>
      <c r="G12" s="121">
        <v>359.42</v>
      </c>
      <c r="H12" s="122">
        <f>SUM(D12:G12)</f>
        <v>1840.54</v>
      </c>
      <c r="I12" s="206"/>
      <c r="J12" s="8"/>
      <c r="K12" s="8"/>
      <c r="L12" s="8"/>
      <c r="M12" s="8"/>
      <c r="N12" s="207"/>
    </row>
    <row r="13" spans="1:14" ht="15" customHeight="1" x14ac:dyDescent="0.25">
      <c r="A13" s="261" t="s">
        <v>168</v>
      </c>
      <c r="B13" s="261"/>
      <c r="C13" s="261"/>
      <c r="D13" s="121">
        <v>193.08999999999997</v>
      </c>
      <c r="E13" s="121">
        <v>391.36</v>
      </c>
      <c r="F13" s="121">
        <v>413.33</v>
      </c>
      <c r="G13" s="121">
        <v>57.69</v>
      </c>
      <c r="H13" s="122">
        <f>SUM(D13:G13)</f>
        <v>1055.47</v>
      </c>
      <c r="I13" s="206"/>
      <c r="J13" s="8"/>
      <c r="K13" s="8"/>
      <c r="L13" s="8"/>
      <c r="M13" s="8"/>
      <c r="N13" s="207"/>
    </row>
    <row r="14" spans="1:14" ht="15" customHeight="1" x14ac:dyDescent="0.25">
      <c r="A14" s="263" t="s">
        <v>169</v>
      </c>
      <c r="B14" s="263"/>
      <c r="C14" s="263"/>
      <c r="D14" s="123">
        <f>SUM(D11:D13)</f>
        <v>3703.2400000000002</v>
      </c>
      <c r="E14" s="123">
        <f>SUM(E11:E13)</f>
        <v>16866.48</v>
      </c>
      <c r="F14" s="123">
        <f>SUM(F11:F13)</f>
        <v>9410.43</v>
      </c>
      <c r="G14" s="123">
        <f>SUM(G11:G13)</f>
        <v>2097.62</v>
      </c>
      <c r="H14" s="123">
        <f>SUM(D14:G14)</f>
        <v>32077.77</v>
      </c>
      <c r="I14" s="206"/>
      <c r="J14" s="8"/>
      <c r="K14" s="8"/>
      <c r="L14" s="8"/>
      <c r="M14" s="8"/>
      <c r="N14" s="207"/>
    </row>
    <row r="16" spans="1:14" x14ac:dyDescent="0.25">
      <c r="A16" s="244" t="s">
        <v>71</v>
      </c>
      <c r="B16" s="244"/>
      <c r="C16" s="257"/>
      <c r="D16" s="257"/>
      <c r="E16" s="257"/>
      <c r="F16" s="257"/>
      <c r="G16" s="124"/>
      <c r="H16" s="125">
        <v>108366111</v>
      </c>
    </row>
    <row r="18" spans="1:15" x14ac:dyDescent="0.25">
      <c r="A18" s="35"/>
      <c r="B18" s="220" t="s">
        <v>170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</row>
    <row r="19" spans="1:15" ht="15" customHeight="1" x14ac:dyDescent="0.25">
      <c r="A19" s="254"/>
      <c r="B19" s="250" t="s">
        <v>171</v>
      </c>
      <c r="C19" s="250" t="s">
        <v>172</v>
      </c>
      <c r="D19" s="250" t="s">
        <v>173</v>
      </c>
      <c r="E19" s="250" t="s">
        <v>174</v>
      </c>
      <c r="F19" s="250" t="s">
        <v>175</v>
      </c>
      <c r="G19" s="250" t="s">
        <v>176</v>
      </c>
      <c r="H19" s="250" t="s">
        <v>177</v>
      </c>
      <c r="I19" s="250" t="s">
        <v>178</v>
      </c>
      <c r="J19" s="250" t="s">
        <v>179</v>
      </c>
      <c r="K19" s="250" t="s">
        <v>180</v>
      </c>
      <c r="L19" s="250" t="s">
        <v>181</v>
      </c>
      <c r="M19" s="250" t="s">
        <v>182</v>
      </c>
      <c r="N19" s="250" t="s">
        <v>183</v>
      </c>
      <c r="O19" s="259" t="s">
        <v>184</v>
      </c>
    </row>
    <row r="20" spans="1:15" x14ac:dyDescent="0.25">
      <c r="A20" s="254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9"/>
    </row>
    <row r="21" spans="1:15" x14ac:dyDescent="0.25">
      <c r="A21" s="254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9"/>
    </row>
    <row r="22" spans="1:15" x14ac:dyDescent="0.25">
      <c r="A22" s="126" t="s">
        <v>74</v>
      </c>
      <c r="B22" s="127">
        <v>29.69</v>
      </c>
      <c r="C22" s="127">
        <v>0</v>
      </c>
      <c r="D22" s="127">
        <f>12.8661+149.5598</f>
        <v>162.42589999999998</v>
      </c>
      <c r="E22" s="127">
        <v>0.66590000000000005</v>
      </c>
      <c r="F22" s="127">
        <v>100.90260000000001</v>
      </c>
      <c r="G22" s="127">
        <v>0</v>
      </c>
      <c r="H22" s="127">
        <v>0.29039999999999999</v>
      </c>
      <c r="I22" s="127">
        <v>18.72</v>
      </c>
      <c r="J22" s="127">
        <v>2.52</v>
      </c>
      <c r="K22" s="127"/>
      <c r="L22" s="127">
        <v>16.322299999999998</v>
      </c>
      <c r="M22" s="127"/>
      <c r="N22" s="127">
        <v>0</v>
      </c>
      <c r="O22" s="128">
        <f>SUM(B22:N22)</f>
        <v>331.53709999999995</v>
      </c>
    </row>
    <row r="23" spans="1:15" x14ac:dyDescent="0.25">
      <c r="A23" s="126" t="s">
        <v>75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>
        <v>0</v>
      </c>
      <c r="O23" s="128">
        <f>SUM(B23:N23)</f>
        <v>0</v>
      </c>
    </row>
    <row r="24" spans="1:15" x14ac:dyDescent="0.25">
      <c r="A24" s="126" t="s">
        <v>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>
        <v>0</v>
      </c>
      <c r="O24" s="128">
        <f>SUM(B24:N24)</f>
        <v>0</v>
      </c>
    </row>
    <row r="25" spans="1:15" x14ac:dyDescent="0.25">
      <c r="A25" s="126" t="s">
        <v>77</v>
      </c>
      <c r="B25" s="127">
        <v>2.36</v>
      </c>
      <c r="C25" s="127">
        <v>0</v>
      </c>
      <c r="D25" s="127">
        <v>24.13</v>
      </c>
      <c r="E25" s="127">
        <v>2.58</v>
      </c>
      <c r="F25" s="127">
        <v>119.66</v>
      </c>
      <c r="G25" s="127">
        <v>145.77000000000001</v>
      </c>
      <c r="H25" s="127">
        <v>19.45</v>
      </c>
      <c r="I25" s="127">
        <v>67.89</v>
      </c>
      <c r="J25" s="127"/>
      <c r="K25" s="127"/>
      <c r="L25" s="127"/>
      <c r="M25" s="127"/>
      <c r="N25" s="127">
        <v>0</v>
      </c>
      <c r="O25" s="128">
        <f>SUM(B25:N25)</f>
        <v>381.84</v>
      </c>
    </row>
    <row r="26" spans="1:15" x14ac:dyDescent="0.25">
      <c r="A26" s="126" t="s">
        <v>87</v>
      </c>
      <c r="B26" s="129">
        <f t="shared" ref="B26:M26" si="0">SUM(B22:B25)</f>
        <v>32.050000000000004</v>
      </c>
      <c r="C26" s="129">
        <f t="shared" si="0"/>
        <v>0</v>
      </c>
      <c r="D26" s="129">
        <f t="shared" si="0"/>
        <v>186.55589999999998</v>
      </c>
      <c r="E26" s="129">
        <f t="shared" si="0"/>
        <v>3.2459000000000002</v>
      </c>
      <c r="F26" s="129">
        <f t="shared" si="0"/>
        <v>220.5626</v>
      </c>
      <c r="G26" s="129">
        <f t="shared" si="0"/>
        <v>145.77000000000001</v>
      </c>
      <c r="H26" s="129">
        <f t="shared" si="0"/>
        <v>19.740400000000001</v>
      </c>
      <c r="I26" s="129">
        <f t="shared" si="0"/>
        <v>86.61</v>
      </c>
      <c r="J26" s="129">
        <f t="shared" si="0"/>
        <v>2.52</v>
      </c>
      <c r="K26" s="129">
        <f t="shared" si="0"/>
        <v>0</v>
      </c>
      <c r="L26" s="129">
        <f t="shared" si="0"/>
        <v>16.322299999999998</v>
      </c>
      <c r="M26" s="129">
        <f t="shared" si="0"/>
        <v>0</v>
      </c>
      <c r="N26" s="129">
        <v>0</v>
      </c>
      <c r="O26" s="129">
        <f>SUM(B26:N26)</f>
        <v>713.37710000000004</v>
      </c>
    </row>
    <row r="28" spans="1:15" x14ac:dyDescent="0.25">
      <c r="A28" s="130"/>
      <c r="B28" s="220" t="s">
        <v>185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5" ht="15" customHeight="1" x14ac:dyDescent="0.25">
      <c r="A29" s="254"/>
      <c r="B29" s="251" t="s">
        <v>186</v>
      </c>
      <c r="C29" s="251"/>
      <c r="D29" s="251" t="s">
        <v>187</v>
      </c>
      <c r="E29" s="251"/>
      <c r="F29" s="251" t="s">
        <v>188</v>
      </c>
      <c r="G29" s="251"/>
      <c r="H29" s="252" t="s">
        <v>189</v>
      </c>
      <c r="I29" s="255" t="s">
        <v>190</v>
      </c>
      <c r="J29" s="256"/>
      <c r="K29" s="252" t="s">
        <v>191</v>
      </c>
      <c r="L29" s="252" t="s">
        <v>192</v>
      </c>
      <c r="M29" s="252" t="s">
        <v>184</v>
      </c>
    </row>
    <row r="30" spans="1:15" x14ac:dyDescent="0.25">
      <c r="A30" s="254"/>
      <c r="B30" s="193" t="s">
        <v>193</v>
      </c>
      <c r="C30" s="193" t="s">
        <v>194</v>
      </c>
      <c r="D30" s="193" t="s">
        <v>193</v>
      </c>
      <c r="E30" s="193" t="s">
        <v>194</v>
      </c>
      <c r="F30" s="193" t="s">
        <v>193</v>
      </c>
      <c r="G30" s="193" t="s">
        <v>194</v>
      </c>
      <c r="H30" s="253"/>
      <c r="I30" s="193" t="s">
        <v>193</v>
      </c>
      <c r="J30" s="193" t="s">
        <v>195</v>
      </c>
      <c r="K30" s="253"/>
      <c r="L30" s="253"/>
      <c r="M30" s="253"/>
    </row>
    <row r="31" spans="1:15" x14ac:dyDescent="0.25">
      <c r="A31" s="126" t="s">
        <v>74</v>
      </c>
      <c r="B31" s="130">
        <v>17</v>
      </c>
      <c r="C31" s="130">
        <v>37</v>
      </c>
      <c r="D31" s="130">
        <v>2</v>
      </c>
      <c r="E31" s="130">
        <v>0</v>
      </c>
      <c r="F31" s="130">
        <v>1</v>
      </c>
      <c r="G31" s="130">
        <v>0</v>
      </c>
      <c r="H31" s="130">
        <v>2</v>
      </c>
      <c r="I31" s="130">
        <v>7</v>
      </c>
      <c r="J31" s="130">
        <v>10</v>
      </c>
      <c r="K31" s="130">
        <v>1</v>
      </c>
      <c r="L31" s="130">
        <v>0</v>
      </c>
      <c r="M31" s="131">
        <f>SUM(B31:L31)</f>
        <v>77</v>
      </c>
    </row>
    <row r="32" spans="1:15" x14ac:dyDescent="0.25">
      <c r="A32" s="126" t="s">
        <v>75</v>
      </c>
      <c r="B32" s="130">
        <v>101</v>
      </c>
      <c r="C32" s="130">
        <v>63</v>
      </c>
      <c r="D32" s="130">
        <v>23</v>
      </c>
      <c r="E32" s="130">
        <v>0</v>
      </c>
      <c r="F32" s="130">
        <v>7</v>
      </c>
      <c r="G32" s="130">
        <v>0</v>
      </c>
      <c r="H32" s="130">
        <v>12</v>
      </c>
      <c r="I32" s="130">
        <v>17</v>
      </c>
      <c r="J32" s="130">
        <v>11</v>
      </c>
      <c r="K32" s="130">
        <v>14</v>
      </c>
      <c r="L32" s="130">
        <v>3</v>
      </c>
      <c r="M32" s="131">
        <f>SUM(B32:L32)</f>
        <v>251</v>
      </c>
    </row>
    <row r="33" spans="1:13" x14ac:dyDescent="0.25">
      <c r="A33" s="126" t="s">
        <v>76</v>
      </c>
      <c r="B33" s="130">
        <v>35</v>
      </c>
      <c r="C33" s="130">
        <v>5</v>
      </c>
      <c r="D33" s="130">
        <v>6</v>
      </c>
      <c r="E33" s="130">
        <v>0</v>
      </c>
      <c r="F33" s="130">
        <v>0</v>
      </c>
      <c r="G33" s="130">
        <v>0</v>
      </c>
      <c r="H33" s="130">
        <v>4</v>
      </c>
      <c r="I33" s="130">
        <v>9</v>
      </c>
      <c r="J33" s="130">
        <v>0</v>
      </c>
      <c r="K33" s="130">
        <v>17</v>
      </c>
      <c r="L33" s="130">
        <v>0</v>
      </c>
      <c r="M33" s="131">
        <f>SUM(B33:L33)</f>
        <v>76</v>
      </c>
    </row>
    <row r="34" spans="1:13" x14ac:dyDescent="0.25">
      <c r="A34" s="126" t="s">
        <v>77</v>
      </c>
      <c r="B34" s="130">
        <v>5</v>
      </c>
      <c r="C34" s="130">
        <v>17</v>
      </c>
      <c r="D34" s="130">
        <v>1</v>
      </c>
      <c r="E34" s="130">
        <v>0</v>
      </c>
      <c r="F34" s="130">
        <v>1</v>
      </c>
      <c r="G34" s="130">
        <v>0</v>
      </c>
      <c r="H34" s="130">
        <v>2</v>
      </c>
      <c r="I34" s="130">
        <v>3</v>
      </c>
      <c r="J34" s="130">
        <v>6</v>
      </c>
      <c r="K34" s="130">
        <v>5</v>
      </c>
      <c r="L34" s="130">
        <v>0</v>
      </c>
      <c r="M34" s="131">
        <f>SUM(B34:L34)</f>
        <v>40</v>
      </c>
    </row>
    <row r="35" spans="1:13" x14ac:dyDescent="0.25">
      <c r="A35" s="126" t="s">
        <v>87</v>
      </c>
      <c r="B35" s="195">
        <f t="shared" ref="B35:M35" si="1">SUM(B31:B34)</f>
        <v>158</v>
      </c>
      <c r="C35" s="195">
        <f t="shared" si="1"/>
        <v>122</v>
      </c>
      <c r="D35" s="195">
        <f t="shared" si="1"/>
        <v>32</v>
      </c>
      <c r="E35" s="195">
        <f t="shared" si="1"/>
        <v>0</v>
      </c>
      <c r="F35" s="195">
        <f t="shared" si="1"/>
        <v>9</v>
      </c>
      <c r="G35" s="195">
        <f t="shared" si="1"/>
        <v>0</v>
      </c>
      <c r="H35" s="195">
        <f t="shared" si="1"/>
        <v>20</v>
      </c>
      <c r="I35" s="195">
        <f t="shared" si="1"/>
        <v>36</v>
      </c>
      <c r="J35" s="195">
        <f t="shared" si="1"/>
        <v>27</v>
      </c>
      <c r="K35" s="195">
        <f t="shared" si="1"/>
        <v>37</v>
      </c>
      <c r="L35" s="195">
        <f t="shared" si="1"/>
        <v>3</v>
      </c>
      <c r="M35" s="195">
        <f t="shared" si="1"/>
        <v>444</v>
      </c>
    </row>
    <row r="37" spans="1:13" x14ac:dyDescent="0.25">
      <c r="A37" s="35"/>
      <c r="B37" s="220" t="s">
        <v>196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3" ht="15" customHeight="1" x14ac:dyDescent="0.25">
      <c r="A38" s="248"/>
      <c r="B38" s="251" t="s">
        <v>186</v>
      </c>
      <c r="C38" s="251"/>
      <c r="D38" s="251" t="s">
        <v>187</v>
      </c>
      <c r="E38" s="251"/>
      <c r="F38" s="251" t="s">
        <v>188</v>
      </c>
      <c r="G38" s="251"/>
      <c r="H38" s="252" t="s">
        <v>189</v>
      </c>
      <c r="I38" s="251" t="s">
        <v>190</v>
      </c>
      <c r="J38" s="251"/>
      <c r="K38" s="252" t="s">
        <v>191</v>
      </c>
      <c r="L38" s="252" t="s">
        <v>192</v>
      </c>
    </row>
    <row r="39" spans="1:13" x14ac:dyDescent="0.25">
      <c r="A39" s="248"/>
      <c r="B39" s="193" t="s">
        <v>193</v>
      </c>
      <c r="C39" s="193" t="s">
        <v>194</v>
      </c>
      <c r="D39" s="193" t="s">
        <v>193</v>
      </c>
      <c r="E39" s="193" t="s">
        <v>194</v>
      </c>
      <c r="F39" s="193" t="s">
        <v>193</v>
      </c>
      <c r="G39" s="193" t="s">
        <v>194</v>
      </c>
      <c r="H39" s="253"/>
      <c r="I39" s="193" t="s">
        <v>193</v>
      </c>
      <c r="J39" s="193" t="s">
        <v>195</v>
      </c>
      <c r="K39" s="253"/>
      <c r="L39" s="253"/>
    </row>
    <row r="40" spans="1:13" x14ac:dyDescent="0.25">
      <c r="A40" s="126" t="s">
        <v>74</v>
      </c>
      <c r="B40" s="132">
        <v>384</v>
      </c>
      <c r="C40" s="132">
        <v>2122</v>
      </c>
      <c r="D40" s="132">
        <v>109</v>
      </c>
      <c r="E40" s="132">
        <v>0</v>
      </c>
      <c r="F40" s="132">
        <v>3</v>
      </c>
      <c r="G40" s="132">
        <v>0</v>
      </c>
      <c r="H40" s="132">
        <v>52</v>
      </c>
      <c r="I40" s="132">
        <v>75102</v>
      </c>
      <c r="J40" s="132">
        <v>60907</v>
      </c>
      <c r="K40" s="132">
        <v>1</v>
      </c>
      <c r="L40" s="132">
        <v>0</v>
      </c>
    </row>
    <row r="41" spans="1:13" x14ac:dyDescent="0.25">
      <c r="A41" s="126" t="s">
        <v>75</v>
      </c>
      <c r="B41" s="132">
        <v>3338</v>
      </c>
      <c r="C41" s="132">
        <v>2810</v>
      </c>
      <c r="D41" s="132">
        <v>1328</v>
      </c>
      <c r="E41" s="132">
        <v>0</v>
      </c>
      <c r="F41" s="132">
        <v>377</v>
      </c>
      <c r="G41" s="132">
        <v>0</v>
      </c>
      <c r="H41" s="132">
        <v>277</v>
      </c>
      <c r="I41" s="132">
        <v>436574</v>
      </c>
      <c r="J41" s="132">
        <v>57288</v>
      </c>
      <c r="K41" s="132">
        <v>14</v>
      </c>
      <c r="L41" s="132">
        <v>16</v>
      </c>
    </row>
    <row r="42" spans="1:13" x14ac:dyDescent="0.25">
      <c r="A42" s="126" t="s">
        <v>76</v>
      </c>
      <c r="B42" s="132">
        <v>1929</v>
      </c>
      <c r="C42" s="132">
        <v>84</v>
      </c>
      <c r="D42" s="132">
        <v>1073</v>
      </c>
      <c r="E42" s="132">
        <v>0</v>
      </c>
      <c r="F42" s="132">
        <v>0</v>
      </c>
      <c r="G42" s="132">
        <v>0</v>
      </c>
      <c r="H42" s="132">
        <v>7648</v>
      </c>
      <c r="I42" s="132">
        <v>282353</v>
      </c>
      <c r="J42" s="132">
        <v>0</v>
      </c>
      <c r="K42" s="132">
        <v>3398</v>
      </c>
      <c r="L42" s="132">
        <v>0</v>
      </c>
    </row>
    <row r="43" spans="1:13" x14ac:dyDescent="0.25">
      <c r="A43" s="126" t="s">
        <v>77</v>
      </c>
      <c r="B43" s="132">
        <v>175</v>
      </c>
      <c r="C43" s="132">
        <v>486</v>
      </c>
      <c r="D43" s="132">
        <v>8</v>
      </c>
      <c r="E43" s="132">
        <v>0</v>
      </c>
      <c r="F43" s="132">
        <v>52</v>
      </c>
      <c r="G43" s="132">
        <v>0</v>
      </c>
      <c r="H43" s="132">
        <v>2689</v>
      </c>
      <c r="I43" s="132">
        <v>46513</v>
      </c>
      <c r="J43" s="132">
        <v>56281</v>
      </c>
      <c r="K43" s="132">
        <v>362</v>
      </c>
      <c r="L43" s="132">
        <v>0</v>
      </c>
    </row>
    <row r="44" spans="1:13" x14ac:dyDescent="0.25">
      <c r="A44" s="126" t="s">
        <v>87</v>
      </c>
      <c r="B44" s="196">
        <f t="shared" ref="B44:L44" si="2">SUM(B40:B43)</f>
        <v>5826</v>
      </c>
      <c r="C44" s="196">
        <f t="shared" si="2"/>
        <v>5502</v>
      </c>
      <c r="D44" s="196">
        <f t="shared" si="2"/>
        <v>2518</v>
      </c>
      <c r="E44" s="196">
        <f t="shared" si="2"/>
        <v>0</v>
      </c>
      <c r="F44" s="196">
        <f t="shared" si="2"/>
        <v>432</v>
      </c>
      <c r="G44" s="196">
        <f t="shared" si="2"/>
        <v>0</v>
      </c>
      <c r="H44" s="196">
        <f t="shared" si="2"/>
        <v>10666</v>
      </c>
      <c r="I44" s="196">
        <f t="shared" si="2"/>
        <v>840542</v>
      </c>
      <c r="J44" s="196">
        <f t="shared" si="2"/>
        <v>174476</v>
      </c>
      <c r="K44" s="196">
        <f t="shared" si="2"/>
        <v>3775</v>
      </c>
      <c r="L44" s="196">
        <f t="shared" si="2"/>
        <v>16</v>
      </c>
    </row>
    <row r="45" spans="1:13" x14ac:dyDescent="0.2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1:13" x14ac:dyDescent="0.25">
      <c r="A46" s="130"/>
      <c r="B46" s="246" t="s">
        <v>197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58"/>
    </row>
    <row r="47" spans="1:13" ht="88.5" customHeight="1" x14ac:dyDescent="0.25">
      <c r="A47" s="130"/>
      <c r="B47" s="197" t="s">
        <v>198</v>
      </c>
      <c r="C47" s="197" t="s">
        <v>199</v>
      </c>
      <c r="D47" s="197" t="s">
        <v>200</v>
      </c>
      <c r="E47" s="197" t="s">
        <v>201</v>
      </c>
      <c r="F47" s="197" t="s">
        <v>202</v>
      </c>
      <c r="G47" s="197" t="s">
        <v>203</v>
      </c>
      <c r="H47" s="197" t="s">
        <v>204</v>
      </c>
      <c r="I47" s="197" t="s">
        <v>205</v>
      </c>
      <c r="J47" s="197" t="s">
        <v>206</v>
      </c>
      <c r="K47" s="197" t="s">
        <v>207</v>
      </c>
      <c r="L47" s="197" t="s">
        <v>192</v>
      </c>
      <c r="M47" s="197" t="s">
        <v>184</v>
      </c>
    </row>
    <row r="48" spans="1:13" x14ac:dyDescent="0.25">
      <c r="A48" s="126" t="s">
        <v>74</v>
      </c>
      <c r="B48" s="130">
        <v>0</v>
      </c>
      <c r="C48" s="130">
        <v>0</v>
      </c>
      <c r="D48" s="130">
        <v>7</v>
      </c>
      <c r="E48" s="130">
        <v>4</v>
      </c>
      <c r="F48" s="130">
        <v>2</v>
      </c>
      <c r="G48" s="130">
        <v>5</v>
      </c>
      <c r="H48" s="130">
        <v>3</v>
      </c>
      <c r="I48" s="130">
        <v>1</v>
      </c>
      <c r="J48" s="130">
        <v>2</v>
      </c>
      <c r="K48" s="130">
        <v>4</v>
      </c>
      <c r="L48" s="130">
        <v>13</v>
      </c>
      <c r="M48" s="131">
        <f>SUM(B48:L48)</f>
        <v>41</v>
      </c>
    </row>
    <row r="49" spans="1:13" x14ac:dyDescent="0.25">
      <c r="A49" s="126" t="s">
        <v>75</v>
      </c>
      <c r="B49" s="130">
        <v>1</v>
      </c>
      <c r="C49" s="130">
        <v>5</v>
      </c>
      <c r="D49" s="130">
        <v>6</v>
      </c>
      <c r="E49" s="130">
        <v>2</v>
      </c>
      <c r="F49" s="130">
        <v>2</v>
      </c>
      <c r="G49" s="130">
        <v>5</v>
      </c>
      <c r="H49" s="130">
        <v>2</v>
      </c>
      <c r="I49" s="130">
        <v>5</v>
      </c>
      <c r="J49" s="130">
        <v>2</v>
      </c>
      <c r="K49" s="130">
        <v>1</v>
      </c>
      <c r="L49" s="130">
        <v>8</v>
      </c>
      <c r="M49" s="131">
        <f>SUM(B49:L49)</f>
        <v>39</v>
      </c>
    </row>
    <row r="50" spans="1:13" x14ac:dyDescent="0.25">
      <c r="A50" s="126" t="s">
        <v>76</v>
      </c>
      <c r="B50" s="130">
        <v>2</v>
      </c>
      <c r="C50" s="130">
        <v>8</v>
      </c>
      <c r="D50" s="130">
        <v>6</v>
      </c>
      <c r="E50" s="130">
        <v>5</v>
      </c>
      <c r="F50" s="130">
        <v>1</v>
      </c>
      <c r="G50" s="130">
        <v>3</v>
      </c>
      <c r="H50" s="130">
        <v>1</v>
      </c>
      <c r="I50" s="130">
        <v>5</v>
      </c>
      <c r="J50" s="130">
        <v>0</v>
      </c>
      <c r="K50" s="130">
        <v>3</v>
      </c>
      <c r="L50" s="130">
        <v>3</v>
      </c>
      <c r="M50" s="131">
        <f>SUM(B50:L50)</f>
        <v>37</v>
      </c>
    </row>
    <row r="51" spans="1:13" x14ac:dyDescent="0.25">
      <c r="A51" s="126" t="s">
        <v>77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>
        <f>SUM(B51:L51)</f>
        <v>0</v>
      </c>
    </row>
    <row r="52" spans="1:13" x14ac:dyDescent="0.25">
      <c r="A52" s="126" t="s">
        <v>87</v>
      </c>
      <c r="B52" s="195">
        <f t="shared" ref="B52:M52" si="3">SUM(B48:B51)</f>
        <v>3</v>
      </c>
      <c r="C52" s="195">
        <f t="shared" si="3"/>
        <v>13</v>
      </c>
      <c r="D52" s="195">
        <f t="shared" si="3"/>
        <v>19</v>
      </c>
      <c r="E52" s="195">
        <f t="shared" si="3"/>
        <v>11</v>
      </c>
      <c r="F52" s="195">
        <f t="shared" si="3"/>
        <v>5</v>
      </c>
      <c r="G52" s="195">
        <f t="shared" si="3"/>
        <v>13</v>
      </c>
      <c r="H52" s="195">
        <f t="shared" si="3"/>
        <v>6</v>
      </c>
      <c r="I52" s="195">
        <f t="shared" si="3"/>
        <v>11</v>
      </c>
      <c r="J52" s="195">
        <f t="shared" si="3"/>
        <v>4</v>
      </c>
      <c r="K52" s="195">
        <f t="shared" si="3"/>
        <v>8</v>
      </c>
      <c r="L52" s="195">
        <f t="shared" si="3"/>
        <v>24</v>
      </c>
      <c r="M52" s="195">
        <f t="shared" si="3"/>
        <v>117</v>
      </c>
    </row>
    <row r="53" spans="1:13" x14ac:dyDescent="0.25">
      <c r="F53" s="8"/>
      <c r="L53" s="8"/>
    </row>
    <row r="54" spans="1:13" x14ac:dyDescent="0.25">
      <c r="A54" s="35"/>
      <c r="B54" s="246" t="s">
        <v>208</v>
      </c>
      <c r="C54" s="247"/>
      <c r="D54" s="247"/>
      <c r="E54" s="247"/>
      <c r="F54" s="247"/>
      <c r="G54" s="247"/>
      <c r="H54" s="247"/>
      <c r="I54" s="247"/>
    </row>
    <row r="55" spans="1:13" ht="15" customHeight="1" x14ac:dyDescent="0.25">
      <c r="A55" s="248"/>
      <c r="B55" s="249" t="s">
        <v>209</v>
      </c>
      <c r="C55" s="249" t="s">
        <v>210</v>
      </c>
      <c r="D55" s="249" t="s">
        <v>211</v>
      </c>
      <c r="E55" s="249" t="s">
        <v>212</v>
      </c>
      <c r="F55" s="249" t="s">
        <v>195</v>
      </c>
      <c r="G55" s="249" t="s">
        <v>213</v>
      </c>
      <c r="H55" s="249" t="s">
        <v>214</v>
      </c>
      <c r="I55" s="249" t="s">
        <v>184</v>
      </c>
    </row>
    <row r="56" spans="1:13" x14ac:dyDescent="0.25">
      <c r="A56" s="248"/>
      <c r="B56" s="249"/>
      <c r="C56" s="249"/>
      <c r="D56" s="249"/>
      <c r="E56" s="249"/>
      <c r="F56" s="249"/>
      <c r="G56" s="249"/>
      <c r="H56" s="249"/>
      <c r="I56" s="249"/>
    </row>
    <row r="57" spans="1:13" x14ac:dyDescent="0.25">
      <c r="A57" s="248"/>
      <c r="B57" s="249"/>
      <c r="C57" s="249"/>
      <c r="D57" s="249"/>
      <c r="E57" s="249"/>
      <c r="F57" s="249"/>
      <c r="G57" s="249"/>
      <c r="H57" s="249"/>
      <c r="I57" s="249"/>
    </row>
    <row r="58" spans="1:13" x14ac:dyDescent="0.25">
      <c r="A58" s="248"/>
      <c r="B58" s="249"/>
      <c r="C58" s="249"/>
      <c r="D58" s="249"/>
      <c r="E58" s="249"/>
      <c r="F58" s="249"/>
      <c r="G58" s="249"/>
      <c r="H58" s="249"/>
      <c r="I58" s="249"/>
    </row>
    <row r="59" spans="1:13" x14ac:dyDescent="0.25">
      <c r="A59" s="126" t="s">
        <v>74</v>
      </c>
      <c r="B59" s="134">
        <v>3</v>
      </c>
      <c r="C59" s="134">
        <v>0</v>
      </c>
      <c r="D59" s="134">
        <v>7</v>
      </c>
      <c r="E59" s="134">
        <v>0</v>
      </c>
      <c r="F59" s="134">
        <v>2</v>
      </c>
      <c r="G59" s="134">
        <v>1</v>
      </c>
      <c r="H59" s="134">
        <v>0</v>
      </c>
      <c r="I59" s="135">
        <f>SUM(B59:H59)</f>
        <v>13</v>
      </c>
    </row>
    <row r="60" spans="1:13" x14ac:dyDescent="0.25">
      <c r="A60" s="126" t="s">
        <v>75</v>
      </c>
      <c r="B60" s="134">
        <v>8</v>
      </c>
      <c r="C60" s="134">
        <v>3</v>
      </c>
      <c r="D60" s="134">
        <v>8</v>
      </c>
      <c r="E60" s="134">
        <v>6</v>
      </c>
      <c r="F60" s="134">
        <v>3</v>
      </c>
      <c r="G60" s="134">
        <v>7</v>
      </c>
      <c r="H60" s="134">
        <v>2</v>
      </c>
      <c r="I60" s="135">
        <f>SUM(B60:H60)</f>
        <v>37</v>
      </c>
    </row>
    <row r="61" spans="1:13" x14ac:dyDescent="0.25">
      <c r="A61" s="126" t="s">
        <v>76</v>
      </c>
      <c r="B61" s="134">
        <v>4</v>
      </c>
      <c r="C61" s="134">
        <v>0</v>
      </c>
      <c r="D61" s="134">
        <v>2</v>
      </c>
      <c r="E61" s="134">
        <v>1</v>
      </c>
      <c r="F61" s="134">
        <v>1</v>
      </c>
      <c r="G61" s="134">
        <v>7</v>
      </c>
      <c r="H61" s="134">
        <v>2</v>
      </c>
      <c r="I61" s="135">
        <f>SUM(B61:H61)</f>
        <v>17</v>
      </c>
    </row>
    <row r="62" spans="1:13" x14ac:dyDescent="0.25">
      <c r="A62" s="126" t="s">
        <v>77</v>
      </c>
      <c r="B62" s="134"/>
      <c r="C62" s="134">
        <v>0</v>
      </c>
      <c r="D62" s="134"/>
      <c r="E62" s="134"/>
      <c r="F62" s="134"/>
      <c r="G62" s="134"/>
      <c r="H62" s="134"/>
      <c r="I62" s="135">
        <f>SUM(B62:H62)</f>
        <v>0</v>
      </c>
    </row>
    <row r="63" spans="1:13" x14ac:dyDescent="0.25">
      <c r="A63" s="126" t="s">
        <v>87</v>
      </c>
      <c r="B63" s="198">
        <f t="shared" ref="B63:I63" si="4">SUM(B59:B62)</f>
        <v>15</v>
      </c>
      <c r="C63" s="198">
        <f t="shared" si="4"/>
        <v>3</v>
      </c>
      <c r="D63" s="198">
        <f t="shared" si="4"/>
        <v>17</v>
      </c>
      <c r="E63" s="198">
        <f t="shared" si="4"/>
        <v>7</v>
      </c>
      <c r="F63" s="198">
        <f t="shared" si="4"/>
        <v>6</v>
      </c>
      <c r="G63" s="198">
        <f t="shared" si="4"/>
        <v>15</v>
      </c>
      <c r="H63" s="198">
        <f t="shared" si="4"/>
        <v>4</v>
      </c>
      <c r="I63" s="198">
        <f t="shared" si="4"/>
        <v>67</v>
      </c>
    </row>
  </sheetData>
  <mergeCells count="60">
    <mergeCell ref="D3:H3"/>
    <mergeCell ref="A4:C4"/>
    <mergeCell ref="A5:C5"/>
    <mergeCell ref="A6:C6"/>
    <mergeCell ref="A7:C7"/>
    <mergeCell ref="A13:C13"/>
    <mergeCell ref="A14:C14"/>
    <mergeCell ref="A8:C8"/>
    <mergeCell ref="A9:C9"/>
    <mergeCell ref="A10:C10"/>
    <mergeCell ref="A11:C11"/>
    <mergeCell ref="A12:C12"/>
    <mergeCell ref="A16:B16"/>
    <mergeCell ref="C16:F16"/>
    <mergeCell ref="B18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B29:C29"/>
    <mergeCell ref="D29:E29"/>
    <mergeCell ref="F29:G29"/>
    <mergeCell ref="H29:H30"/>
    <mergeCell ref="I29:J29"/>
    <mergeCell ref="K29:K30"/>
    <mergeCell ref="L29:L30"/>
    <mergeCell ref="M29:M30"/>
    <mergeCell ref="J19:J21"/>
    <mergeCell ref="L19:L21"/>
    <mergeCell ref="M19:M21"/>
    <mergeCell ref="N19:N21"/>
    <mergeCell ref="O19:O21"/>
    <mergeCell ref="B28:M28"/>
    <mergeCell ref="K19:K21"/>
    <mergeCell ref="B37:L37"/>
    <mergeCell ref="A38:A39"/>
    <mergeCell ref="B38:C38"/>
    <mergeCell ref="D38:E38"/>
    <mergeCell ref="F38:G38"/>
    <mergeCell ref="H38:H39"/>
    <mergeCell ref="I38:J38"/>
    <mergeCell ref="K38:K39"/>
    <mergeCell ref="L38:L39"/>
    <mergeCell ref="A29:A30"/>
    <mergeCell ref="B54:I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B46:M46"/>
  </mergeCells>
  <hyperlinks>
    <hyperlink ref="I1" location="Indice!A1" display="INDICE" xr:uid="{00000000-0004-0000-0A00-000000000000}"/>
  </hyperlink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G9"/>
  <sheetViews>
    <sheetView workbookViewId="0"/>
  </sheetViews>
  <sheetFormatPr defaultColWidth="11.42578125" defaultRowHeight="15" x14ac:dyDescent="0.25"/>
  <cols>
    <col min="1" max="1" width="11.42578125" style="60"/>
    <col min="2" max="2" width="14.5703125" style="60" customWidth="1"/>
    <col min="3" max="3" width="20.7109375" style="60" customWidth="1"/>
    <col min="4" max="1021" width="11.42578125" style="60"/>
  </cols>
  <sheetData>
    <row r="1" spans="1:4" x14ac:dyDescent="0.25">
      <c r="A1" s="58" t="s">
        <v>215</v>
      </c>
      <c r="B1" s="59"/>
      <c r="C1" s="59"/>
      <c r="D1" s="10" t="s">
        <v>1</v>
      </c>
    </row>
    <row r="3" spans="1:4" x14ac:dyDescent="0.25">
      <c r="A3" s="267"/>
      <c r="B3" s="267"/>
      <c r="C3" s="136" t="s">
        <v>26</v>
      </c>
    </row>
    <row r="4" spans="1:4" x14ac:dyDescent="0.25">
      <c r="A4" s="268" t="s">
        <v>216</v>
      </c>
      <c r="B4" s="268"/>
      <c r="C4" s="137">
        <v>15</v>
      </c>
    </row>
    <row r="5" spans="1:4" x14ac:dyDescent="0.25">
      <c r="A5" s="268" t="s">
        <v>217</v>
      </c>
      <c r="B5" s="268"/>
      <c r="C5" s="137">
        <v>15</v>
      </c>
    </row>
    <row r="6" spans="1:4" ht="12.75" customHeight="1" x14ac:dyDescent="0.25">
      <c r="A6" s="265" t="s">
        <v>218</v>
      </c>
      <c r="B6" s="265"/>
      <c r="C6" s="137">
        <v>423205</v>
      </c>
    </row>
    <row r="8" spans="1:4" x14ac:dyDescent="0.25">
      <c r="A8" s="138" t="s">
        <v>71</v>
      </c>
      <c r="B8" s="138"/>
      <c r="C8" s="139">
        <v>1058012.5</v>
      </c>
    </row>
    <row r="9" spans="1:4" x14ac:dyDescent="0.25">
      <c r="A9" s="266" t="s">
        <v>99</v>
      </c>
      <c r="B9" s="266"/>
      <c r="C9" s="32">
        <f>C8/C6</f>
        <v>2.5</v>
      </c>
    </row>
  </sheetData>
  <mergeCells count="5">
    <mergeCell ref="A6:B6"/>
    <mergeCell ref="A9:B9"/>
    <mergeCell ref="A3:B3"/>
    <mergeCell ref="A4:B4"/>
    <mergeCell ref="A5:B5"/>
  </mergeCells>
  <hyperlinks>
    <hyperlink ref="D1" location="Indice!A1" display="INDICE" xr:uid="{00000000-0004-0000-0B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workbookViewId="0"/>
  </sheetViews>
  <sheetFormatPr defaultColWidth="11.42578125" defaultRowHeight="15" x14ac:dyDescent="0.25"/>
  <cols>
    <col min="2" max="2" width="23.85546875" customWidth="1"/>
    <col min="3" max="3" width="12.42578125" customWidth="1"/>
    <col min="4" max="4" width="11.7109375" customWidth="1"/>
    <col min="6" max="6" width="12.85546875" customWidth="1"/>
  </cols>
  <sheetData>
    <row r="1" spans="1:7" x14ac:dyDescent="0.25">
      <c r="A1" s="140" t="s">
        <v>219</v>
      </c>
      <c r="B1" s="60"/>
      <c r="C1" s="60"/>
      <c r="D1" s="60"/>
      <c r="E1" s="60"/>
      <c r="G1" s="10" t="s">
        <v>1</v>
      </c>
    </row>
    <row r="2" spans="1:7" x14ac:dyDescent="0.25">
      <c r="A2" s="60"/>
      <c r="B2" s="60"/>
      <c r="C2" s="60"/>
      <c r="D2" s="60"/>
      <c r="E2" s="60"/>
    </row>
    <row r="3" spans="1:7" x14ac:dyDescent="0.25">
      <c r="A3" s="141"/>
      <c r="B3" s="141"/>
      <c r="C3" s="224" t="s">
        <v>16</v>
      </c>
      <c r="D3" s="224"/>
      <c r="E3" s="224"/>
      <c r="F3" s="224"/>
    </row>
    <row r="4" spans="1:7" ht="35.25" customHeight="1" x14ac:dyDescent="0.25">
      <c r="A4" s="142"/>
      <c r="B4" s="142"/>
      <c r="C4" s="17" t="s">
        <v>220</v>
      </c>
      <c r="D4" s="17" t="s">
        <v>221</v>
      </c>
      <c r="E4" s="17" t="s">
        <v>222</v>
      </c>
      <c r="F4" s="17" t="s">
        <v>223</v>
      </c>
    </row>
    <row r="5" spans="1:7" x14ac:dyDescent="0.25">
      <c r="A5" s="273" t="s">
        <v>88</v>
      </c>
      <c r="B5" s="273"/>
      <c r="C5" s="143">
        <v>0</v>
      </c>
      <c r="D5" s="143">
        <v>20</v>
      </c>
      <c r="E5" s="143">
        <v>16</v>
      </c>
      <c r="F5" s="132">
        <f t="shared" ref="F5:F11" si="0">SUM(C5:E5)</f>
        <v>36</v>
      </c>
      <c r="G5" s="144"/>
    </row>
    <row r="6" spans="1:7" x14ac:dyDescent="0.25">
      <c r="A6" s="273" t="s">
        <v>89</v>
      </c>
      <c r="B6" s="273"/>
      <c r="C6" s="143">
        <v>0</v>
      </c>
      <c r="D6" s="143">
        <v>14</v>
      </c>
      <c r="E6" s="143">
        <v>7</v>
      </c>
      <c r="F6" s="132">
        <f t="shared" si="0"/>
        <v>21</v>
      </c>
      <c r="G6" s="144"/>
    </row>
    <row r="7" spans="1:7" ht="15" customHeight="1" x14ac:dyDescent="0.25">
      <c r="A7" s="269" t="s">
        <v>224</v>
      </c>
      <c r="B7" s="269"/>
      <c r="C7" s="143">
        <v>0</v>
      </c>
      <c r="D7" s="143">
        <v>5</v>
      </c>
      <c r="E7" s="143">
        <v>2</v>
      </c>
      <c r="F7" s="132">
        <f t="shared" si="0"/>
        <v>7</v>
      </c>
      <c r="G7" s="144"/>
    </row>
    <row r="8" spans="1:7" ht="15" customHeight="1" x14ac:dyDescent="0.25">
      <c r="A8" s="269" t="s">
        <v>225</v>
      </c>
      <c r="B8" s="269"/>
      <c r="C8" s="143">
        <v>0</v>
      </c>
      <c r="D8" s="143">
        <v>5</v>
      </c>
      <c r="E8" s="143">
        <v>1</v>
      </c>
      <c r="F8" s="132">
        <f t="shared" si="0"/>
        <v>6</v>
      </c>
      <c r="G8" s="144"/>
    </row>
    <row r="9" spans="1:7" ht="15" customHeight="1" x14ac:dyDescent="0.25">
      <c r="A9" s="273" t="s">
        <v>55</v>
      </c>
      <c r="B9" s="273"/>
      <c r="C9" s="143">
        <v>0</v>
      </c>
      <c r="D9" s="145">
        <v>58.616</v>
      </c>
      <c r="E9" s="145">
        <v>74.034999999999997</v>
      </c>
      <c r="F9" s="132">
        <f t="shared" si="0"/>
        <v>132.65100000000001</v>
      </c>
      <c r="G9" s="144"/>
    </row>
    <row r="10" spans="1:7" x14ac:dyDescent="0.25">
      <c r="A10" s="273" t="s">
        <v>226</v>
      </c>
      <c r="B10" s="273"/>
      <c r="C10" s="143">
        <v>0</v>
      </c>
      <c r="D10" s="145">
        <v>25.04</v>
      </c>
      <c r="E10" s="145">
        <v>5.9682000000000004</v>
      </c>
      <c r="F10" s="146">
        <f t="shared" si="0"/>
        <v>31.008199999999999</v>
      </c>
      <c r="G10" s="144"/>
    </row>
    <row r="11" spans="1:7" ht="15" customHeight="1" x14ac:dyDescent="0.25">
      <c r="A11" s="269" t="s">
        <v>97</v>
      </c>
      <c r="B11" s="269"/>
      <c r="C11" s="143">
        <v>0</v>
      </c>
      <c r="D11" s="143">
        <v>18865</v>
      </c>
      <c r="E11" s="147">
        <v>1035</v>
      </c>
      <c r="F11" s="132">
        <f t="shared" si="0"/>
        <v>19900</v>
      </c>
      <c r="G11" s="144"/>
    </row>
    <row r="13" spans="1:7" x14ac:dyDescent="0.25">
      <c r="A13" s="138" t="s">
        <v>71</v>
      </c>
      <c r="B13" s="138"/>
      <c r="C13" s="270"/>
      <c r="D13" s="270"/>
      <c r="E13" s="270"/>
      <c r="F13" s="148">
        <v>179100</v>
      </c>
    </row>
    <row r="14" spans="1:7" x14ac:dyDescent="0.25">
      <c r="A14" s="271" t="s">
        <v>99</v>
      </c>
      <c r="B14" s="271"/>
      <c r="C14" s="272"/>
      <c r="D14" s="272"/>
      <c r="E14" s="272"/>
      <c r="F14" s="149">
        <f>F13/F11</f>
        <v>9</v>
      </c>
    </row>
  </sheetData>
  <mergeCells count="11">
    <mergeCell ref="C3:F3"/>
    <mergeCell ref="A5:B5"/>
    <mergeCell ref="A6:B6"/>
    <mergeCell ref="A7:B7"/>
    <mergeCell ref="A8:B8"/>
    <mergeCell ref="A9:B9"/>
    <mergeCell ref="A10:B10"/>
    <mergeCell ref="A11:B11"/>
    <mergeCell ref="C13:E13"/>
    <mergeCell ref="A14:B14"/>
    <mergeCell ref="C14:E14"/>
  </mergeCells>
  <hyperlinks>
    <hyperlink ref="G1" location="Indice!A1" display="INDICE" xr:uid="{00000000-0004-0000-0C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7"/>
  <sheetViews>
    <sheetView workbookViewId="0"/>
  </sheetViews>
  <sheetFormatPr defaultColWidth="11.42578125" defaultRowHeight="15" x14ac:dyDescent="0.25"/>
  <cols>
    <col min="1" max="1" width="15.140625" customWidth="1"/>
    <col min="2" max="2" width="19.7109375" customWidth="1"/>
    <col min="7" max="7" width="12.5703125" customWidth="1"/>
  </cols>
  <sheetData>
    <row r="1" spans="1:8" x14ac:dyDescent="0.25">
      <c r="A1" s="140" t="s">
        <v>227</v>
      </c>
      <c r="B1" s="60"/>
      <c r="C1" s="60"/>
      <c r="D1" s="60"/>
      <c r="E1" s="60"/>
      <c r="F1" s="60"/>
      <c r="G1" s="60"/>
      <c r="H1" s="10" t="s">
        <v>1</v>
      </c>
    </row>
    <row r="2" spans="1:8" x14ac:dyDescent="0.25">
      <c r="A2" s="60"/>
      <c r="B2" s="60"/>
      <c r="C2" s="60"/>
      <c r="D2" s="60"/>
      <c r="E2" s="60"/>
      <c r="F2" s="60"/>
      <c r="G2" s="60"/>
    </row>
    <row r="3" spans="1:8" x14ac:dyDescent="0.25">
      <c r="A3" s="130"/>
      <c r="B3" s="130"/>
      <c r="C3" s="220" t="s">
        <v>17</v>
      </c>
      <c r="D3" s="220"/>
      <c r="E3" s="220"/>
      <c r="F3" s="220"/>
      <c r="G3" s="220"/>
    </row>
    <row r="4" spans="1:8" x14ac:dyDescent="0.25">
      <c r="A4" s="142"/>
      <c r="B4" s="150"/>
      <c r="C4" s="17" t="s">
        <v>74</v>
      </c>
      <c r="D4" s="17" t="s">
        <v>75</v>
      </c>
      <c r="E4" s="17" t="s">
        <v>76</v>
      </c>
      <c r="F4" s="17" t="s">
        <v>77</v>
      </c>
      <c r="G4" s="17" t="s">
        <v>87</v>
      </c>
    </row>
    <row r="5" spans="1:8" x14ac:dyDescent="0.25">
      <c r="A5" s="273" t="s">
        <v>88</v>
      </c>
      <c r="B5" s="273"/>
      <c r="C5" s="151">
        <v>86</v>
      </c>
      <c r="D5" s="151">
        <v>49</v>
      </c>
      <c r="E5" s="151">
        <v>5</v>
      </c>
      <c r="F5" s="151">
        <v>5</v>
      </c>
      <c r="G5" s="152">
        <f t="shared" ref="G5:G11" si="0">SUM(C5:F5)</f>
        <v>145</v>
      </c>
    </row>
    <row r="6" spans="1:8" x14ac:dyDescent="0.25">
      <c r="A6" s="273" t="s">
        <v>89</v>
      </c>
      <c r="B6" s="273"/>
      <c r="C6" s="151">
        <v>28</v>
      </c>
      <c r="D6" s="151">
        <v>25</v>
      </c>
      <c r="E6" s="151">
        <v>2</v>
      </c>
      <c r="F6" s="151">
        <v>2</v>
      </c>
      <c r="G6" s="152">
        <f t="shared" si="0"/>
        <v>57</v>
      </c>
    </row>
    <row r="7" spans="1:8" x14ac:dyDescent="0.25">
      <c r="A7" s="273" t="s">
        <v>224</v>
      </c>
      <c r="B7" s="273"/>
      <c r="C7" s="151">
        <v>4</v>
      </c>
      <c r="D7" s="151">
        <v>2</v>
      </c>
      <c r="E7" s="151">
        <v>2</v>
      </c>
      <c r="F7" s="151">
        <v>1</v>
      </c>
      <c r="G7" s="152">
        <f t="shared" si="0"/>
        <v>9</v>
      </c>
    </row>
    <row r="8" spans="1:8" x14ac:dyDescent="0.25">
      <c r="A8" s="273" t="s">
        <v>225</v>
      </c>
      <c r="B8" s="273"/>
      <c r="C8" s="151">
        <v>1</v>
      </c>
      <c r="D8" s="151">
        <v>2</v>
      </c>
      <c r="E8" s="151">
        <v>1</v>
      </c>
      <c r="F8" s="151">
        <v>1</v>
      </c>
      <c r="G8" s="152">
        <f t="shared" si="0"/>
        <v>5</v>
      </c>
    </row>
    <row r="9" spans="1:8" ht="15" customHeight="1" x14ac:dyDescent="0.25">
      <c r="A9" s="275" t="s">
        <v>55</v>
      </c>
      <c r="B9" s="275"/>
      <c r="C9" s="151">
        <v>343.28</v>
      </c>
      <c r="D9" s="151">
        <v>152.44</v>
      </c>
      <c r="E9" s="151">
        <v>39.32</v>
      </c>
      <c r="F9" s="151">
        <v>32.36</v>
      </c>
      <c r="G9" s="152">
        <f t="shared" si="0"/>
        <v>567.4</v>
      </c>
    </row>
    <row r="10" spans="1:8" ht="15" customHeight="1" x14ac:dyDescent="0.25">
      <c r="A10" s="275" t="s">
        <v>226</v>
      </c>
      <c r="B10" s="275"/>
      <c r="C10" s="151">
        <v>55</v>
      </c>
      <c r="D10" s="151">
        <v>63.75</v>
      </c>
      <c r="E10" s="151">
        <v>0.6</v>
      </c>
      <c r="F10" s="151">
        <v>3.59</v>
      </c>
      <c r="G10" s="152">
        <f t="shared" si="0"/>
        <v>122.94</v>
      </c>
    </row>
    <row r="11" spans="1:8" ht="15" customHeight="1" x14ac:dyDescent="0.25">
      <c r="A11" s="276" t="s">
        <v>228</v>
      </c>
      <c r="B11" s="153" t="s">
        <v>229</v>
      </c>
      <c r="C11" s="154">
        <v>16857</v>
      </c>
      <c r="D11" s="154" t="s">
        <v>60</v>
      </c>
      <c r="E11" s="154">
        <v>2902</v>
      </c>
      <c r="F11" s="154" t="s">
        <v>60</v>
      </c>
      <c r="G11" s="155">
        <f t="shared" si="0"/>
        <v>19759</v>
      </c>
    </row>
    <row r="12" spans="1:8" x14ac:dyDescent="0.25">
      <c r="A12" s="276"/>
      <c r="B12" s="153" t="s">
        <v>230</v>
      </c>
      <c r="C12" s="154" t="s">
        <v>60</v>
      </c>
      <c r="D12" s="154" t="s">
        <v>60</v>
      </c>
      <c r="E12" s="154" t="s">
        <v>60</v>
      </c>
      <c r="F12" s="154" t="s">
        <v>60</v>
      </c>
      <c r="G12" s="152" t="s">
        <v>60</v>
      </c>
    </row>
    <row r="13" spans="1:8" x14ac:dyDescent="0.25">
      <c r="A13" s="276"/>
      <c r="B13" s="153" t="s">
        <v>231</v>
      </c>
      <c r="C13" s="154" t="s">
        <v>60</v>
      </c>
      <c r="D13" s="154" t="s">
        <v>60</v>
      </c>
      <c r="E13" s="154" t="s">
        <v>60</v>
      </c>
      <c r="F13" s="154">
        <v>271195</v>
      </c>
      <c r="G13" s="155">
        <f>SUM(C13:F13)</f>
        <v>271195</v>
      </c>
    </row>
    <row r="14" spans="1:8" x14ac:dyDescent="0.25">
      <c r="A14" s="276"/>
      <c r="B14" s="156" t="s">
        <v>184</v>
      </c>
      <c r="C14" s="157">
        <f>SUM(C11:C13)</f>
        <v>16857</v>
      </c>
      <c r="D14" s="157" t="s">
        <v>60</v>
      </c>
      <c r="E14" s="157">
        <f>SUM(E11:E13)</f>
        <v>2902</v>
      </c>
      <c r="F14" s="157">
        <f>SUM(F11:F13)</f>
        <v>271195</v>
      </c>
      <c r="G14" s="157">
        <f>SUM(G11:G13)</f>
        <v>290954</v>
      </c>
    </row>
    <row r="16" spans="1:8" x14ac:dyDescent="0.25">
      <c r="A16" s="244" t="s">
        <v>71</v>
      </c>
      <c r="B16" s="244"/>
      <c r="C16" s="222"/>
      <c r="D16" s="222"/>
      <c r="E16" s="222"/>
      <c r="F16" s="222"/>
      <c r="G16" s="38">
        <v>562149</v>
      </c>
    </row>
    <row r="17" spans="1:7" x14ac:dyDescent="0.25">
      <c r="A17" s="274" t="s">
        <v>99</v>
      </c>
      <c r="B17" s="274"/>
      <c r="C17" s="222"/>
      <c r="D17" s="222"/>
      <c r="E17" s="222"/>
      <c r="F17" s="222"/>
      <c r="G17" s="158">
        <f>G16/G14</f>
        <v>1.9320889212727785</v>
      </c>
    </row>
  </sheetData>
  <mergeCells count="12">
    <mergeCell ref="C3:G3"/>
    <mergeCell ref="A5:B5"/>
    <mergeCell ref="A6:B6"/>
    <mergeCell ref="A7:B7"/>
    <mergeCell ref="A8:B8"/>
    <mergeCell ref="A9:B9"/>
    <mergeCell ref="A10:B10"/>
    <mergeCell ref="A11:A14"/>
    <mergeCell ref="A16:B16"/>
    <mergeCell ref="C16:F16"/>
    <mergeCell ref="A17:B17"/>
    <mergeCell ref="C17:F17"/>
  </mergeCells>
  <hyperlinks>
    <hyperlink ref="H1" location="Indice!A1" display="INDICE" xr:uid="{00000000-0004-0000-0D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"/>
  <sheetViews>
    <sheetView workbookViewId="0"/>
  </sheetViews>
  <sheetFormatPr defaultColWidth="11.42578125" defaultRowHeight="15" x14ac:dyDescent="0.25"/>
  <cols>
    <col min="1" max="1" width="23.7109375" customWidth="1"/>
    <col min="2" max="2" width="14.28515625" customWidth="1"/>
    <col min="4" max="4" width="9.7109375" customWidth="1"/>
    <col min="5" max="5" width="11.140625" customWidth="1"/>
    <col min="7" max="7" width="12.42578125" customWidth="1"/>
  </cols>
  <sheetData>
    <row r="1" spans="1:8" x14ac:dyDescent="0.25">
      <c r="A1" s="140" t="s">
        <v>232</v>
      </c>
      <c r="B1" s="60"/>
      <c r="C1" s="60"/>
      <c r="D1" s="60"/>
      <c r="E1" s="60"/>
      <c r="F1" s="60"/>
      <c r="G1" s="60"/>
      <c r="H1" s="10" t="s">
        <v>1</v>
      </c>
    </row>
    <row r="2" spans="1:8" x14ac:dyDescent="0.25">
      <c r="A2" s="60"/>
      <c r="B2" s="60"/>
      <c r="C2" s="60"/>
      <c r="D2" s="60"/>
      <c r="E2" s="60"/>
      <c r="F2" s="60"/>
      <c r="G2" s="60"/>
    </row>
    <row r="3" spans="1:8" x14ac:dyDescent="0.25">
      <c r="A3" s="130"/>
      <c r="B3" s="130"/>
      <c r="C3" s="284" t="s">
        <v>18</v>
      </c>
      <c r="D3" s="284"/>
      <c r="E3" s="284"/>
      <c r="F3" s="284"/>
      <c r="G3" s="284"/>
    </row>
    <row r="4" spans="1:8" x14ac:dyDescent="0.25">
      <c r="A4" s="142"/>
      <c r="B4" s="150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8" x14ac:dyDescent="0.25">
      <c r="A5" s="273" t="s">
        <v>93</v>
      </c>
      <c r="B5" s="273"/>
      <c r="C5" s="160">
        <v>4.5599999999999996</v>
      </c>
      <c r="D5" s="160">
        <v>596.69000000000005</v>
      </c>
      <c r="E5" s="160">
        <v>686.62</v>
      </c>
      <c r="F5" s="160">
        <v>3.37</v>
      </c>
      <c r="G5" s="161">
        <f>SUM(C5:F5)</f>
        <v>1291.2399999999998</v>
      </c>
    </row>
    <row r="6" spans="1:8" x14ac:dyDescent="0.25">
      <c r="A6" s="273" t="s">
        <v>233</v>
      </c>
      <c r="B6" s="273"/>
      <c r="C6" s="154" t="s">
        <v>60</v>
      </c>
      <c r="D6" s="154">
        <v>12780</v>
      </c>
      <c r="E6" s="154">
        <v>12181</v>
      </c>
      <c r="F6" s="154" t="s">
        <v>60</v>
      </c>
      <c r="G6" s="155">
        <v>24961</v>
      </c>
    </row>
    <row r="7" spans="1:8" x14ac:dyDescent="0.25">
      <c r="A7" s="282" t="s">
        <v>234</v>
      </c>
      <c r="B7" s="162" t="s">
        <v>235</v>
      </c>
      <c r="C7" s="160" t="s">
        <v>60</v>
      </c>
      <c r="D7" s="154">
        <v>4725</v>
      </c>
      <c r="E7" s="154">
        <v>12181</v>
      </c>
      <c r="F7" s="154" t="s">
        <v>60</v>
      </c>
      <c r="G7" s="155">
        <f>SUM(C7:F7)</f>
        <v>16906</v>
      </c>
    </row>
    <row r="8" spans="1:8" x14ac:dyDescent="0.25">
      <c r="A8" s="282"/>
      <c r="B8" s="162" t="s">
        <v>236</v>
      </c>
      <c r="C8" s="160" t="s">
        <v>60</v>
      </c>
      <c r="D8" s="154">
        <v>8055</v>
      </c>
      <c r="E8" s="154">
        <v>0</v>
      </c>
      <c r="F8" s="154" t="s">
        <v>60</v>
      </c>
      <c r="G8" s="155">
        <f>SUM(C8:F8)</f>
        <v>8055</v>
      </c>
    </row>
    <row r="9" spans="1:8" ht="15" customHeight="1" x14ac:dyDescent="0.25">
      <c r="F9" t="s">
        <v>37</v>
      </c>
    </row>
    <row r="10" spans="1:8" x14ac:dyDescent="0.25">
      <c r="A10" s="283" t="s">
        <v>71</v>
      </c>
      <c r="B10" s="283"/>
      <c r="C10" s="277" t="s">
        <v>237</v>
      </c>
      <c r="D10" s="277"/>
      <c r="E10" s="277"/>
      <c r="F10" s="277"/>
      <c r="G10" s="38">
        <v>106507</v>
      </c>
    </row>
    <row r="11" spans="1:8" x14ac:dyDescent="0.25">
      <c r="A11" s="283"/>
      <c r="B11" s="283"/>
      <c r="C11" s="277" t="s">
        <v>238</v>
      </c>
      <c r="D11" s="277"/>
      <c r="E11" s="277"/>
      <c r="F11" s="277"/>
      <c r="G11" s="149">
        <v>91022</v>
      </c>
    </row>
    <row r="12" spans="1:8" ht="15" customHeight="1" x14ac:dyDescent="0.25">
      <c r="A12" s="278" t="s">
        <v>99</v>
      </c>
      <c r="B12" s="279"/>
      <c r="C12" s="277" t="s">
        <v>237</v>
      </c>
      <c r="D12" s="277"/>
      <c r="E12" s="277"/>
      <c r="F12" s="277"/>
      <c r="G12" s="41">
        <f>G10/G7</f>
        <v>6.2999526795220628</v>
      </c>
    </row>
    <row r="13" spans="1:8" ht="15" customHeight="1" x14ac:dyDescent="0.25">
      <c r="A13" s="280"/>
      <c r="B13" s="281"/>
      <c r="C13" s="277" t="s">
        <v>238</v>
      </c>
      <c r="D13" s="277"/>
      <c r="E13" s="277"/>
      <c r="F13" s="277"/>
      <c r="G13" s="158">
        <f>G11/G8</f>
        <v>11.300062073246432</v>
      </c>
    </row>
  </sheetData>
  <mergeCells count="10">
    <mergeCell ref="C3:G3"/>
    <mergeCell ref="A5:B5"/>
    <mergeCell ref="A6:B6"/>
    <mergeCell ref="A7:A8"/>
    <mergeCell ref="A10:B11"/>
    <mergeCell ref="C10:F10"/>
    <mergeCell ref="C11:F11"/>
    <mergeCell ref="A12:B13"/>
    <mergeCell ref="C12:F12"/>
    <mergeCell ref="C13:F13"/>
  </mergeCells>
  <hyperlinks>
    <hyperlink ref="H1" location="Indice!A1" display="INDICE" xr:uid="{00000000-0004-0000-0E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5"/>
  <sheetViews>
    <sheetView workbookViewId="0"/>
  </sheetViews>
  <sheetFormatPr defaultColWidth="11.42578125" defaultRowHeight="15" x14ac:dyDescent="0.25"/>
  <cols>
    <col min="1" max="1" width="21.28515625" customWidth="1"/>
    <col min="2" max="2" width="15.5703125" customWidth="1"/>
    <col min="3" max="3" width="14" customWidth="1"/>
    <col min="4" max="4" width="13.42578125" customWidth="1"/>
    <col min="5" max="5" width="14.140625" customWidth="1"/>
    <col min="6" max="7" width="13.28515625" customWidth="1"/>
  </cols>
  <sheetData>
    <row r="1" spans="1:8" x14ac:dyDescent="0.25">
      <c r="A1" s="140" t="s">
        <v>239</v>
      </c>
      <c r="B1" s="60"/>
      <c r="H1" s="10" t="s">
        <v>1</v>
      </c>
    </row>
    <row r="2" spans="1:8" x14ac:dyDescent="0.25">
      <c r="A2" s="60"/>
      <c r="B2" s="60"/>
    </row>
    <row r="3" spans="1:8" x14ac:dyDescent="0.25">
      <c r="A3" s="163"/>
      <c r="B3" s="163"/>
      <c r="C3" s="287" t="s">
        <v>19</v>
      </c>
      <c r="D3" s="287"/>
      <c r="E3" s="287"/>
      <c r="F3" s="287"/>
      <c r="G3" s="287"/>
    </row>
    <row r="4" spans="1:8" x14ac:dyDescent="0.25">
      <c r="A4" s="142"/>
      <c r="B4" s="150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8" x14ac:dyDescent="0.25">
      <c r="A5" s="285" t="s">
        <v>240</v>
      </c>
      <c r="B5" s="285"/>
      <c r="C5" s="154">
        <v>24</v>
      </c>
      <c r="D5" s="164" t="s">
        <v>60</v>
      </c>
      <c r="E5" s="164" t="s">
        <v>60</v>
      </c>
      <c r="F5" s="164">
        <v>2</v>
      </c>
      <c r="G5" s="165">
        <f t="shared" ref="G5:G12" si="0">SUM(C5:F5)</f>
        <v>26</v>
      </c>
    </row>
    <row r="6" spans="1:8" x14ac:dyDescent="0.25">
      <c r="A6" s="285" t="s">
        <v>241</v>
      </c>
      <c r="B6" s="285"/>
      <c r="C6" s="154">
        <v>23</v>
      </c>
      <c r="D6" s="164" t="s">
        <v>60</v>
      </c>
      <c r="E6" s="164" t="s">
        <v>60</v>
      </c>
      <c r="F6" s="164">
        <v>1</v>
      </c>
      <c r="G6" s="165">
        <f t="shared" si="0"/>
        <v>24</v>
      </c>
    </row>
    <row r="7" spans="1:8" x14ac:dyDescent="0.25">
      <c r="A7" s="166" t="s">
        <v>242</v>
      </c>
      <c r="B7" s="167"/>
      <c r="C7" s="154">
        <v>8</v>
      </c>
      <c r="D7" s="164" t="s">
        <v>60</v>
      </c>
      <c r="E7" s="164" t="s">
        <v>60</v>
      </c>
      <c r="F7" s="164">
        <v>0</v>
      </c>
      <c r="G7" s="165">
        <f t="shared" si="0"/>
        <v>8</v>
      </c>
    </row>
    <row r="8" spans="1:8" x14ac:dyDescent="0.25">
      <c r="A8" s="285" t="s">
        <v>243</v>
      </c>
      <c r="B8" s="285"/>
      <c r="C8" s="154">
        <v>8</v>
      </c>
      <c r="D8" s="168" t="s">
        <v>60</v>
      </c>
      <c r="E8" s="168" t="s">
        <v>60</v>
      </c>
      <c r="F8" s="168">
        <v>0</v>
      </c>
      <c r="G8" s="165">
        <f t="shared" si="0"/>
        <v>8</v>
      </c>
    </row>
    <row r="9" spans="1:8" x14ac:dyDescent="0.25">
      <c r="A9" s="285" t="s">
        <v>55</v>
      </c>
      <c r="B9" s="285"/>
      <c r="C9" s="160">
        <v>20.62</v>
      </c>
      <c r="D9" s="168" t="s">
        <v>60</v>
      </c>
      <c r="E9" s="168" t="s">
        <v>60</v>
      </c>
      <c r="F9" s="169">
        <v>1.58</v>
      </c>
      <c r="G9" s="170">
        <f t="shared" si="0"/>
        <v>22.200000000000003</v>
      </c>
    </row>
    <row r="10" spans="1:8" ht="15" customHeight="1" x14ac:dyDescent="0.25">
      <c r="A10" s="286" t="s">
        <v>94</v>
      </c>
      <c r="B10" s="171" t="s">
        <v>244</v>
      </c>
      <c r="C10" s="160">
        <v>2.2999999999999998</v>
      </c>
      <c r="D10" s="164" t="s">
        <v>60</v>
      </c>
      <c r="E10" s="164" t="s">
        <v>60</v>
      </c>
      <c r="F10" s="164" t="s">
        <v>60</v>
      </c>
      <c r="G10" s="170">
        <f t="shared" si="0"/>
        <v>2.2999999999999998</v>
      </c>
    </row>
    <row r="11" spans="1:8" x14ac:dyDescent="0.25">
      <c r="A11" s="286"/>
      <c r="B11" s="171" t="s">
        <v>245</v>
      </c>
      <c r="C11" s="160">
        <v>3.3</v>
      </c>
      <c r="D11" s="164" t="s">
        <v>60</v>
      </c>
      <c r="E11" s="164" t="s">
        <v>60</v>
      </c>
      <c r="F11" s="169">
        <v>0.2</v>
      </c>
      <c r="G11" s="170">
        <f t="shared" si="0"/>
        <v>3.5</v>
      </c>
    </row>
    <row r="12" spans="1:8" x14ac:dyDescent="0.25">
      <c r="A12" s="285" t="s">
        <v>246</v>
      </c>
      <c r="B12" s="285"/>
      <c r="C12" s="154">
        <v>83522</v>
      </c>
      <c r="D12" s="164" t="s">
        <v>60</v>
      </c>
      <c r="E12" s="164" t="s">
        <v>60</v>
      </c>
      <c r="F12" s="164" t="s">
        <v>60</v>
      </c>
      <c r="G12" s="165">
        <f t="shared" si="0"/>
        <v>83522</v>
      </c>
    </row>
    <row r="14" spans="1:8" x14ac:dyDescent="0.25">
      <c r="A14" s="244" t="s">
        <v>71</v>
      </c>
      <c r="B14" s="244"/>
      <c r="C14" s="222"/>
      <c r="D14" s="222"/>
      <c r="E14" s="222"/>
      <c r="F14" s="222"/>
      <c r="G14" s="38">
        <v>292327</v>
      </c>
    </row>
    <row r="15" spans="1:8" x14ac:dyDescent="0.25">
      <c r="A15" s="274" t="s">
        <v>99</v>
      </c>
      <c r="B15" s="274"/>
      <c r="C15" s="222"/>
      <c r="D15" s="222"/>
      <c r="E15" s="222"/>
      <c r="F15" s="222"/>
      <c r="G15" s="158">
        <f>G14/G12</f>
        <v>3.5</v>
      </c>
    </row>
  </sheetData>
  <mergeCells count="11">
    <mergeCell ref="C3:G3"/>
    <mergeCell ref="A5:B5"/>
    <mergeCell ref="A6:B6"/>
    <mergeCell ref="A8:B8"/>
    <mergeCell ref="A9:B9"/>
    <mergeCell ref="A10:A11"/>
    <mergeCell ref="A12:B12"/>
    <mergeCell ref="A14:B14"/>
    <mergeCell ref="C14:F14"/>
    <mergeCell ref="A15:B15"/>
    <mergeCell ref="C15:F15"/>
  </mergeCells>
  <hyperlinks>
    <hyperlink ref="H1" location="Indice!A1" display="INDICE" xr:uid="{00000000-0004-0000-0F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5"/>
  <sheetViews>
    <sheetView workbookViewId="0"/>
  </sheetViews>
  <sheetFormatPr defaultColWidth="11.42578125" defaultRowHeight="15" x14ac:dyDescent="0.25"/>
  <cols>
    <col min="1" max="1" width="24.85546875" customWidth="1"/>
    <col min="2" max="2" width="13.28515625" customWidth="1"/>
    <col min="3" max="3" width="11" customWidth="1"/>
    <col min="4" max="4" width="6.28515625" customWidth="1"/>
    <col min="5" max="5" width="9.7109375" customWidth="1"/>
    <col min="6" max="6" width="10.140625" customWidth="1"/>
    <col min="7" max="7" width="12" customWidth="1"/>
  </cols>
  <sheetData>
    <row r="1" spans="1:8" x14ac:dyDescent="0.25">
      <c r="A1" s="140" t="s">
        <v>247</v>
      </c>
      <c r="B1" s="60"/>
      <c r="C1" s="60"/>
      <c r="D1" s="60"/>
      <c r="E1" s="60"/>
      <c r="F1" s="60"/>
      <c r="G1" s="60"/>
      <c r="H1" s="10" t="s">
        <v>1</v>
      </c>
    </row>
    <row r="2" spans="1:8" x14ac:dyDescent="0.25">
      <c r="A2" s="60"/>
      <c r="B2" s="60"/>
      <c r="C2" s="60"/>
      <c r="D2" s="60"/>
      <c r="E2" s="60"/>
      <c r="F2" s="60"/>
      <c r="G2" s="60"/>
    </row>
    <row r="3" spans="1:8" x14ac:dyDescent="0.25">
      <c r="A3" s="142"/>
      <c r="B3" s="142"/>
      <c r="C3" s="284" t="s">
        <v>20</v>
      </c>
      <c r="D3" s="284"/>
      <c r="E3" s="284"/>
      <c r="F3" s="284"/>
      <c r="G3" s="284"/>
    </row>
    <row r="4" spans="1:8" x14ac:dyDescent="0.25">
      <c r="A4" s="142"/>
      <c r="B4" s="142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8" x14ac:dyDescent="0.25">
      <c r="A5" s="285" t="s">
        <v>240</v>
      </c>
      <c r="B5" s="285"/>
      <c r="C5" s="200">
        <v>23</v>
      </c>
      <c r="D5" s="173" t="s">
        <v>60</v>
      </c>
      <c r="E5" s="173" t="s">
        <v>60</v>
      </c>
      <c r="F5" s="173" t="s">
        <v>60</v>
      </c>
      <c r="G5" s="202">
        <f t="shared" ref="G5:G12" si="0">SUM(C5:F5)</f>
        <v>23</v>
      </c>
    </row>
    <row r="6" spans="1:8" x14ac:dyDescent="0.25">
      <c r="A6" s="285" t="s">
        <v>241</v>
      </c>
      <c r="B6" s="285"/>
      <c r="C6" s="200">
        <v>10</v>
      </c>
      <c r="D6" s="173" t="s">
        <v>60</v>
      </c>
      <c r="E6" s="173" t="s">
        <v>60</v>
      </c>
      <c r="F6" s="173" t="s">
        <v>60</v>
      </c>
      <c r="G6" s="202">
        <f t="shared" si="0"/>
        <v>10</v>
      </c>
    </row>
    <row r="7" spans="1:8" ht="15" customHeight="1" x14ac:dyDescent="0.25">
      <c r="A7" s="166" t="s">
        <v>242</v>
      </c>
      <c r="B7" s="167"/>
      <c r="C7" s="201">
        <v>4</v>
      </c>
      <c r="D7" s="176" t="s">
        <v>60</v>
      </c>
      <c r="E7" s="176" t="s">
        <v>60</v>
      </c>
      <c r="F7" s="176" t="s">
        <v>60</v>
      </c>
      <c r="G7" s="202">
        <f t="shared" si="0"/>
        <v>4</v>
      </c>
    </row>
    <row r="8" spans="1:8" ht="15" customHeight="1" x14ac:dyDescent="0.25">
      <c r="A8" s="285" t="s">
        <v>243</v>
      </c>
      <c r="B8" s="285"/>
      <c r="C8" s="201">
        <v>4</v>
      </c>
      <c r="D8" s="176" t="s">
        <v>60</v>
      </c>
      <c r="E8" s="176" t="s">
        <v>60</v>
      </c>
      <c r="F8" s="176" t="s">
        <v>60</v>
      </c>
      <c r="G8" s="202">
        <f t="shared" si="0"/>
        <v>4</v>
      </c>
    </row>
    <row r="9" spans="1:8" ht="15" customHeight="1" x14ac:dyDescent="0.25">
      <c r="A9" s="285" t="s">
        <v>55</v>
      </c>
      <c r="B9" s="285"/>
      <c r="C9" s="175">
        <v>3.5</v>
      </c>
      <c r="D9" s="176" t="s">
        <v>60</v>
      </c>
      <c r="E9" s="176" t="s">
        <v>60</v>
      </c>
      <c r="F9" s="176" t="s">
        <v>60</v>
      </c>
      <c r="G9" s="174">
        <f t="shared" si="0"/>
        <v>3.5</v>
      </c>
    </row>
    <row r="10" spans="1:8" ht="15" customHeight="1" x14ac:dyDescent="0.25">
      <c r="A10" s="269" t="s">
        <v>94</v>
      </c>
      <c r="B10" s="171" t="s">
        <v>244</v>
      </c>
      <c r="C10" s="175">
        <v>0</v>
      </c>
      <c r="D10" s="176" t="s">
        <v>60</v>
      </c>
      <c r="E10" s="176" t="s">
        <v>60</v>
      </c>
      <c r="F10" s="176" t="s">
        <v>60</v>
      </c>
      <c r="G10" s="174">
        <f t="shared" si="0"/>
        <v>0</v>
      </c>
    </row>
    <row r="11" spans="1:8" x14ac:dyDescent="0.25">
      <c r="A11" s="269"/>
      <c r="B11" s="171" t="s">
        <v>245</v>
      </c>
      <c r="C11" s="172">
        <v>1.22</v>
      </c>
      <c r="D11" s="173" t="s">
        <v>60</v>
      </c>
      <c r="E11" s="173" t="s">
        <v>60</v>
      </c>
      <c r="F11" s="173" t="s">
        <v>60</v>
      </c>
      <c r="G11" s="174">
        <f t="shared" si="0"/>
        <v>1.22</v>
      </c>
    </row>
    <row r="12" spans="1:8" ht="15" customHeight="1" x14ac:dyDescent="0.25">
      <c r="A12" s="285" t="s">
        <v>246</v>
      </c>
      <c r="B12" s="285"/>
      <c r="C12" s="175">
        <v>33089.5</v>
      </c>
      <c r="D12" s="176" t="s">
        <v>60</v>
      </c>
      <c r="E12" s="176" t="s">
        <v>60</v>
      </c>
      <c r="F12" s="176" t="s">
        <v>60</v>
      </c>
      <c r="G12" s="202">
        <f t="shared" si="0"/>
        <v>33089.5</v>
      </c>
    </row>
    <row r="14" spans="1:8" x14ac:dyDescent="0.25">
      <c r="A14" s="138" t="s">
        <v>71</v>
      </c>
      <c r="B14" s="138"/>
      <c r="C14" s="177"/>
      <c r="D14" s="177"/>
      <c r="E14" s="177"/>
      <c r="F14" s="177"/>
      <c r="G14" s="194">
        <v>99268</v>
      </c>
    </row>
    <row r="15" spans="1:8" x14ac:dyDescent="0.25">
      <c r="A15" s="266" t="s">
        <v>99</v>
      </c>
      <c r="B15" s="266"/>
      <c r="C15" s="288"/>
      <c r="D15" s="289"/>
      <c r="E15" s="289"/>
      <c r="F15" s="290"/>
      <c r="G15" s="32">
        <f>G14/G12</f>
        <v>2.9999848894664471</v>
      </c>
    </row>
  </sheetData>
  <mergeCells count="9">
    <mergeCell ref="C3:G3"/>
    <mergeCell ref="A5:B5"/>
    <mergeCell ref="A6:B6"/>
    <mergeCell ref="A15:B15"/>
    <mergeCell ref="A8:B8"/>
    <mergeCell ref="A9:B9"/>
    <mergeCell ref="A10:A11"/>
    <mergeCell ref="A12:B12"/>
    <mergeCell ref="C15:F15"/>
  </mergeCells>
  <hyperlinks>
    <hyperlink ref="H1" location="Indice!A1" display="INDICE" xr:uid="{00000000-0004-0000-10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5"/>
  <sheetViews>
    <sheetView workbookViewId="0"/>
  </sheetViews>
  <sheetFormatPr defaultColWidth="11.42578125" defaultRowHeight="15" x14ac:dyDescent="0.25"/>
  <cols>
    <col min="1" max="1" width="25.42578125" customWidth="1"/>
    <col min="4" max="4" width="7" customWidth="1"/>
    <col min="5" max="5" width="8.7109375" customWidth="1"/>
    <col min="6" max="6" width="11.28515625" customWidth="1"/>
  </cols>
  <sheetData>
    <row r="1" spans="1:7" x14ac:dyDescent="0.25">
      <c r="A1" s="140" t="s">
        <v>248</v>
      </c>
      <c r="B1" s="140"/>
      <c r="C1" s="140"/>
      <c r="D1" s="60"/>
      <c r="E1" s="60"/>
      <c r="F1" s="60"/>
      <c r="G1" s="10" t="s">
        <v>1</v>
      </c>
    </row>
    <row r="2" spans="1:7" x14ac:dyDescent="0.25">
      <c r="A2" s="60"/>
      <c r="B2" s="60"/>
      <c r="C2" s="60"/>
      <c r="D2" s="60"/>
      <c r="E2" s="60"/>
      <c r="F2" s="60"/>
    </row>
    <row r="3" spans="1:7" x14ac:dyDescent="0.25">
      <c r="A3" s="142"/>
      <c r="B3" s="142"/>
      <c r="C3" s="291" t="s">
        <v>249</v>
      </c>
      <c r="D3" s="291"/>
      <c r="E3" s="291"/>
      <c r="F3" s="291"/>
      <c r="G3" s="291"/>
    </row>
    <row r="4" spans="1:7" x14ac:dyDescent="0.25">
      <c r="A4" s="142"/>
      <c r="B4" s="142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7" x14ac:dyDescent="0.25">
      <c r="A5" s="285" t="s">
        <v>240</v>
      </c>
      <c r="B5" s="285"/>
      <c r="C5" s="173" t="s">
        <v>60</v>
      </c>
      <c r="D5" s="173" t="s">
        <v>60</v>
      </c>
      <c r="E5" s="173">
        <v>17</v>
      </c>
      <c r="F5" s="179" t="s">
        <v>60</v>
      </c>
      <c r="G5" s="8">
        <f t="shared" ref="G5:G12" si="0">SUM(C5:F5)</f>
        <v>17</v>
      </c>
    </row>
    <row r="6" spans="1:7" x14ac:dyDescent="0.25">
      <c r="A6" s="285" t="s">
        <v>241</v>
      </c>
      <c r="B6" s="285"/>
      <c r="C6" s="173" t="s">
        <v>60</v>
      </c>
      <c r="D6" s="173" t="s">
        <v>60</v>
      </c>
      <c r="E6" s="173">
        <v>5</v>
      </c>
      <c r="F6" s="179" t="s">
        <v>60</v>
      </c>
      <c r="G6" s="8">
        <f t="shared" si="0"/>
        <v>5</v>
      </c>
    </row>
    <row r="7" spans="1:7" x14ac:dyDescent="0.25">
      <c r="A7" s="166" t="s">
        <v>242</v>
      </c>
      <c r="B7" s="167"/>
      <c r="C7" s="173" t="s">
        <v>60</v>
      </c>
      <c r="D7" s="173" t="s">
        <v>60</v>
      </c>
      <c r="E7" s="173">
        <v>1</v>
      </c>
      <c r="F7" s="179" t="s">
        <v>60</v>
      </c>
      <c r="G7" s="8">
        <f t="shared" si="0"/>
        <v>1</v>
      </c>
    </row>
    <row r="8" spans="1:7" x14ac:dyDescent="0.25">
      <c r="A8" s="285" t="s">
        <v>243</v>
      </c>
      <c r="B8" s="285"/>
      <c r="C8" s="173" t="s">
        <v>60</v>
      </c>
      <c r="D8" s="173" t="s">
        <v>60</v>
      </c>
      <c r="E8" s="173">
        <v>1</v>
      </c>
      <c r="F8" s="173" t="s">
        <v>60</v>
      </c>
      <c r="G8" s="8">
        <f t="shared" si="0"/>
        <v>1</v>
      </c>
    </row>
    <row r="9" spans="1:7" ht="15" customHeight="1" x14ac:dyDescent="0.25">
      <c r="A9" s="285" t="s">
        <v>55</v>
      </c>
      <c r="B9" s="285"/>
      <c r="C9" s="176" t="s">
        <v>60</v>
      </c>
      <c r="D9" s="176" t="s">
        <v>60</v>
      </c>
      <c r="E9" s="176">
        <v>3.58</v>
      </c>
      <c r="F9" s="173" t="s">
        <v>60</v>
      </c>
      <c r="G9" s="8">
        <f t="shared" si="0"/>
        <v>3.58</v>
      </c>
    </row>
    <row r="10" spans="1:7" ht="15" customHeight="1" x14ac:dyDescent="0.25">
      <c r="A10" s="269" t="s">
        <v>94</v>
      </c>
      <c r="B10" s="171" t="s">
        <v>244</v>
      </c>
      <c r="C10" s="173" t="s">
        <v>60</v>
      </c>
      <c r="D10" s="173" t="s">
        <v>60</v>
      </c>
      <c r="E10" s="173">
        <v>0.38</v>
      </c>
      <c r="F10" s="173" t="s">
        <v>60</v>
      </c>
      <c r="G10" s="8">
        <f t="shared" si="0"/>
        <v>0.38</v>
      </c>
    </row>
    <row r="11" spans="1:7" ht="15" customHeight="1" x14ac:dyDescent="0.25">
      <c r="A11" s="269"/>
      <c r="B11" s="171" t="s">
        <v>245</v>
      </c>
      <c r="C11" s="176" t="s">
        <v>60</v>
      </c>
      <c r="D11" s="176" t="s">
        <v>60</v>
      </c>
      <c r="E11" s="176">
        <v>0</v>
      </c>
      <c r="F11" s="180" t="s">
        <v>60</v>
      </c>
      <c r="G11" s="8">
        <f t="shared" si="0"/>
        <v>0</v>
      </c>
    </row>
    <row r="12" spans="1:7" ht="15" customHeight="1" x14ac:dyDescent="0.25">
      <c r="A12" s="181" t="s">
        <v>246</v>
      </c>
      <c r="B12" s="182"/>
      <c r="C12" s="183" t="s">
        <v>60</v>
      </c>
      <c r="D12" s="183" t="s">
        <v>60</v>
      </c>
      <c r="E12" s="184">
        <v>3877</v>
      </c>
      <c r="F12" s="185" t="s">
        <v>60</v>
      </c>
      <c r="G12" s="92">
        <f t="shared" si="0"/>
        <v>3877</v>
      </c>
    </row>
    <row r="14" spans="1:7" x14ac:dyDescent="0.25">
      <c r="A14" s="138" t="s">
        <v>71</v>
      </c>
      <c r="B14" s="138"/>
      <c r="C14" s="177"/>
      <c r="D14" s="177"/>
      <c r="E14" s="177"/>
      <c r="F14" s="177"/>
      <c r="G14" s="203">
        <v>5815.5</v>
      </c>
    </row>
    <row r="15" spans="1:7" x14ac:dyDescent="0.25">
      <c r="A15" s="186" t="s">
        <v>99</v>
      </c>
      <c r="B15" s="187"/>
      <c r="C15" s="289"/>
      <c r="D15" s="289"/>
      <c r="E15" s="289"/>
      <c r="F15" s="290"/>
      <c r="G15" s="32">
        <f>G14/G12</f>
        <v>1.5</v>
      </c>
    </row>
  </sheetData>
  <mergeCells count="7">
    <mergeCell ref="C3:G3"/>
    <mergeCell ref="A5:B5"/>
    <mergeCell ref="A6:B6"/>
    <mergeCell ref="A8:B8"/>
    <mergeCell ref="A9:B9"/>
    <mergeCell ref="A10:A11"/>
    <mergeCell ref="C15:F15"/>
  </mergeCells>
  <hyperlinks>
    <hyperlink ref="G1" location="Indice!A1" display="INDICE" xr:uid="{00000000-0004-0000-11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5"/>
  <sheetViews>
    <sheetView workbookViewId="0"/>
  </sheetViews>
  <sheetFormatPr defaultColWidth="11.42578125" defaultRowHeight="15" x14ac:dyDescent="0.25"/>
  <cols>
    <col min="1" max="1" width="25.28515625" customWidth="1"/>
    <col min="2" max="2" width="13.140625" customWidth="1"/>
    <col min="4" max="4" width="7.28515625" customWidth="1"/>
    <col min="5" max="5" width="8.7109375" customWidth="1"/>
    <col min="6" max="6" width="10.140625" customWidth="1"/>
    <col min="7" max="7" width="10.7109375" customWidth="1"/>
  </cols>
  <sheetData>
    <row r="1" spans="1:7" x14ac:dyDescent="0.25">
      <c r="A1" s="140" t="s">
        <v>250</v>
      </c>
      <c r="B1" s="140"/>
      <c r="C1" s="140"/>
      <c r="D1" s="60"/>
      <c r="E1" s="60"/>
      <c r="F1" s="60"/>
      <c r="G1" s="10" t="s">
        <v>1</v>
      </c>
    </row>
    <row r="2" spans="1:7" x14ac:dyDescent="0.25">
      <c r="A2" s="60"/>
      <c r="B2" s="60"/>
      <c r="C2" s="60"/>
      <c r="D2" s="60"/>
      <c r="E2" s="60"/>
      <c r="F2" s="60"/>
    </row>
    <row r="3" spans="1:7" x14ac:dyDescent="0.25">
      <c r="A3" s="142"/>
      <c r="B3" s="142"/>
      <c r="C3" s="291" t="s">
        <v>251</v>
      </c>
      <c r="D3" s="291"/>
      <c r="E3" s="291"/>
      <c r="F3" s="291"/>
      <c r="G3" s="291"/>
    </row>
    <row r="4" spans="1:7" x14ac:dyDescent="0.25">
      <c r="A4" s="142"/>
      <c r="B4" s="142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7" ht="15" customHeight="1" x14ac:dyDescent="0.25">
      <c r="A5" s="285" t="s">
        <v>240</v>
      </c>
      <c r="B5" s="285"/>
      <c r="C5" s="173" t="s">
        <v>60</v>
      </c>
      <c r="D5" s="173">
        <v>8</v>
      </c>
      <c r="E5" s="173" t="s">
        <v>60</v>
      </c>
      <c r="F5" s="179" t="s">
        <v>60</v>
      </c>
      <c r="G5" s="8">
        <f t="shared" ref="G5:G12" si="0">SUM(C5:F5)</f>
        <v>8</v>
      </c>
    </row>
    <row r="6" spans="1:7" x14ac:dyDescent="0.25">
      <c r="A6" s="285" t="s">
        <v>241</v>
      </c>
      <c r="B6" s="285"/>
      <c r="C6" s="173" t="s">
        <v>60</v>
      </c>
      <c r="D6" s="173">
        <v>5</v>
      </c>
      <c r="E6" s="173" t="s">
        <v>60</v>
      </c>
      <c r="F6" s="179" t="s">
        <v>60</v>
      </c>
      <c r="G6" s="8">
        <f t="shared" si="0"/>
        <v>5</v>
      </c>
    </row>
    <row r="7" spans="1:7" ht="15" customHeight="1" x14ac:dyDescent="0.25">
      <c r="A7" s="166" t="s">
        <v>242</v>
      </c>
      <c r="B7" s="167"/>
      <c r="C7" s="173" t="s">
        <v>60</v>
      </c>
      <c r="D7" s="173">
        <v>5</v>
      </c>
      <c r="E7" s="173" t="s">
        <v>60</v>
      </c>
      <c r="F7" s="179" t="s">
        <v>60</v>
      </c>
      <c r="G7" s="8">
        <f t="shared" si="0"/>
        <v>5</v>
      </c>
    </row>
    <row r="8" spans="1:7" x14ac:dyDescent="0.25">
      <c r="A8" s="285" t="s">
        <v>243</v>
      </c>
      <c r="B8" s="285"/>
      <c r="C8" s="173" t="s">
        <v>60</v>
      </c>
      <c r="D8" s="173">
        <v>3</v>
      </c>
      <c r="E8" s="173" t="s">
        <v>60</v>
      </c>
      <c r="F8" s="173" t="s">
        <v>60</v>
      </c>
      <c r="G8" s="8">
        <f t="shared" si="0"/>
        <v>3</v>
      </c>
    </row>
    <row r="9" spans="1:7" x14ac:dyDescent="0.25">
      <c r="A9" s="285" t="s">
        <v>55</v>
      </c>
      <c r="B9" s="285"/>
      <c r="C9" s="176" t="s">
        <v>60</v>
      </c>
      <c r="D9" s="176">
        <v>4.7</v>
      </c>
      <c r="E9" s="176" t="s">
        <v>60</v>
      </c>
      <c r="F9" s="173" t="s">
        <v>60</v>
      </c>
      <c r="G9" s="8">
        <f t="shared" si="0"/>
        <v>4.7</v>
      </c>
    </row>
    <row r="10" spans="1:7" ht="15" customHeight="1" x14ac:dyDescent="0.25">
      <c r="A10" s="269" t="s">
        <v>94</v>
      </c>
      <c r="B10" s="171" t="s">
        <v>244</v>
      </c>
      <c r="C10" s="173" t="s">
        <v>60</v>
      </c>
      <c r="D10" s="173">
        <v>0.1045</v>
      </c>
      <c r="E10" s="173" t="s">
        <v>60</v>
      </c>
      <c r="F10" s="173" t="s">
        <v>60</v>
      </c>
      <c r="G10" s="8">
        <f t="shared" si="0"/>
        <v>0.1045</v>
      </c>
    </row>
    <row r="11" spans="1:7" x14ac:dyDescent="0.25">
      <c r="A11" s="269"/>
      <c r="B11" s="171" t="s">
        <v>245</v>
      </c>
      <c r="C11" s="176" t="s">
        <v>60</v>
      </c>
      <c r="D11" s="176">
        <v>0.108</v>
      </c>
      <c r="E11" s="176" t="s">
        <v>60</v>
      </c>
      <c r="F11" s="180" t="s">
        <v>60</v>
      </c>
      <c r="G11" s="8">
        <f t="shared" si="0"/>
        <v>0.108</v>
      </c>
    </row>
    <row r="12" spans="1:7" x14ac:dyDescent="0.25">
      <c r="A12" s="181" t="s">
        <v>246</v>
      </c>
      <c r="B12" s="182"/>
      <c r="C12" s="183" t="s">
        <v>60</v>
      </c>
      <c r="D12" s="183">
        <v>274</v>
      </c>
      <c r="E12" s="184" t="s">
        <v>60</v>
      </c>
      <c r="F12" s="185" t="s">
        <v>60</v>
      </c>
      <c r="G12" s="92">
        <f t="shared" si="0"/>
        <v>274</v>
      </c>
    </row>
    <row r="14" spans="1:7" x14ac:dyDescent="0.25">
      <c r="A14" s="138" t="s">
        <v>71</v>
      </c>
      <c r="B14" s="138"/>
      <c r="C14" s="177"/>
      <c r="D14" s="177"/>
      <c r="E14" s="177"/>
      <c r="F14" s="177"/>
      <c r="G14" s="203">
        <v>1096</v>
      </c>
    </row>
    <row r="15" spans="1:7" x14ac:dyDescent="0.25">
      <c r="A15" s="186" t="s">
        <v>99</v>
      </c>
      <c r="B15" s="187"/>
      <c r="C15" s="188"/>
      <c r="D15" s="189"/>
      <c r="E15" s="178"/>
      <c r="F15" s="178"/>
      <c r="G15" s="31">
        <f>G14/G12</f>
        <v>4</v>
      </c>
    </row>
  </sheetData>
  <mergeCells count="6">
    <mergeCell ref="C3:G3"/>
    <mergeCell ref="A5:B5"/>
    <mergeCell ref="A6:B6"/>
    <mergeCell ref="A8:B8"/>
    <mergeCell ref="A9:B9"/>
    <mergeCell ref="A10:A11"/>
  </mergeCells>
  <hyperlinks>
    <hyperlink ref="G1" location="Indice!A1" display="INDICE" xr:uid="{00000000-0004-0000-12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1"/>
  <sheetViews>
    <sheetView topLeftCell="A2" zoomScale="85" zoomScaleNormal="85" workbookViewId="0">
      <selection activeCell="E8" sqref="E8"/>
    </sheetView>
  </sheetViews>
  <sheetFormatPr defaultColWidth="11.42578125" defaultRowHeight="15" x14ac:dyDescent="0.25"/>
  <cols>
    <col min="1" max="1" width="17.85546875" customWidth="1"/>
    <col min="2" max="2" width="35.140625" customWidth="1"/>
    <col min="3" max="3" width="24.5703125" customWidth="1"/>
    <col min="4" max="5" width="15.5703125" customWidth="1"/>
  </cols>
  <sheetData>
    <row r="2" spans="1:7" ht="37.5" customHeight="1" x14ac:dyDescent="0.25">
      <c r="A2" s="293" t="s">
        <v>257</v>
      </c>
      <c r="B2" s="293"/>
      <c r="C2" s="293"/>
      <c r="G2" s="10" t="s">
        <v>1</v>
      </c>
    </row>
    <row r="4" spans="1:7" x14ac:dyDescent="0.25">
      <c r="C4" s="107" t="s">
        <v>27</v>
      </c>
    </row>
    <row r="5" spans="1:7" x14ac:dyDescent="0.25">
      <c r="A5" s="294" t="s">
        <v>3</v>
      </c>
      <c r="B5" s="301" t="s">
        <v>28</v>
      </c>
      <c r="C5" s="302">
        <f>Viños!C22</f>
        <v>31670334.850000001</v>
      </c>
      <c r="D5" s="11"/>
    </row>
    <row r="6" spans="1:7" ht="25.5" customHeight="1" x14ac:dyDescent="0.25">
      <c r="A6" s="294"/>
      <c r="B6" s="301" t="s">
        <v>29</v>
      </c>
      <c r="C6" s="302">
        <f>Viños!D22</f>
        <v>22791473</v>
      </c>
    </row>
    <row r="7" spans="1:7" ht="25.5" customHeight="1" x14ac:dyDescent="0.25">
      <c r="A7" s="294"/>
      <c r="B7" s="301" t="s">
        <v>30</v>
      </c>
      <c r="C7" s="302">
        <f>Viños!E22</f>
        <v>132162811</v>
      </c>
    </row>
    <row r="8" spans="1:7" ht="25.5" customHeight="1" x14ac:dyDescent="0.25">
      <c r="A8" s="294"/>
      <c r="B8" s="301" t="s">
        <v>31</v>
      </c>
      <c r="C8" s="302">
        <f>Viños!F22</f>
        <v>17062341</v>
      </c>
    </row>
    <row r="9" spans="1:7" ht="25.5" customHeight="1" x14ac:dyDescent="0.25">
      <c r="A9" s="294"/>
      <c r="B9" s="301" t="s">
        <v>32</v>
      </c>
      <c r="C9" s="302">
        <f>Viños!G22</f>
        <v>19622534.399999999</v>
      </c>
      <c r="E9" t="s">
        <v>258</v>
      </c>
    </row>
    <row r="10" spans="1:7" ht="25.5" customHeight="1" x14ac:dyDescent="0.25">
      <c r="A10" s="294"/>
      <c r="B10" s="301" t="s">
        <v>33</v>
      </c>
      <c r="C10" s="302">
        <f>Viños!H22</f>
        <v>119072</v>
      </c>
    </row>
    <row r="11" spans="1:7" ht="21" customHeight="1" x14ac:dyDescent="0.25">
      <c r="A11" s="294"/>
      <c r="B11" s="301" t="s">
        <v>34</v>
      </c>
      <c r="C11" s="302">
        <f>Viños!I22</f>
        <v>30584</v>
      </c>
    </row>
    <row r="12" spans="1:7" x14ac:dyDescent="0.25">
      <c r="A12" s="294"/>
      <c r="B12" s="301" t="s">
        <v>35</v>
      </c>
      <c r="C12" s="302">
        <f>Viños!J22</f>
        <v>75210</v>
      </c>
    </row>
    <row r="13" spans="1:7" x14ac:dyDescent="0.25">
      <c r="A13" s="294"/>
      <c r="B13" s="301" t="s">
        <v>36</v>
      </c>
      <c r="C13" s="302">
        <f>Viños!K22</f>
        <v>60800</v>
      </c>
    </row>
    <row r="14" spans="1:7" x14ac:dyDescent="0.25">
      <c r="A14" s="294"/>
      <c r="B14" s="303" t="s">
        <v>37</v>
      </c>
      <c r="C14" s="304">
        <f>SUM(C5:C13)</f>
        <v>223595160.25</v>
      </c>
    </row>
    <row r="15" spans="1:7" ht="7.5" customHeight="1" x14ac:dyDescent="0.25">
      <c r="C15" s="12"/>
    </row>
    <row r="16" spans="1:7" ht="15" customHeight="1" x14ac:dyDescent="0.25">
      <c r="A16" s="295" t="s">
        <v>38</v>
      </c>
      <c r="B16" s="305" t="s">
        <v>39</v>
      </c>
      <c r="C16" s="302">
        <f>'Augardentes e licores'!G14</f>
        <v>1428975</v>
      </c>
    </row>
    <row r="17" spans="1:5" x14ac:dyDescent="0.25">
      <c r="A17" s="295"/>
      <c r="B17" s="305" t="s">
        <v>40</v>
      </c>
      <c r="C17" s="302">
        <f>'Augardentes e licores'!G15</f>
        <v>31200</v>
      </c>
    </row>
    <row r="18" spans="1:5" x14ac:dyDescent="0.25">
      <c r="A18" s="295"/>
      <c r="B18" s="305" t="s">
        <v>41</v>
      </c>
      <c r="C18" s="302">
        <f>'Augardentes e licores'!G16</f>
        <v>1822392</v>
      </c>
    </row>
    <row r="19" spans="1:5" x14ac:dyDescent="0.25">
      <c r="A19" s="295"/>
      <c r="B19" s="305" t="s">
        <v>42</v>
      </c>
      <c r="C19" s="302">
        <f>'Augardentes e licores'!G17</f>
        <v>1460602</v>
      </c>
    </row>
    <row r="20" spans="1:5" x14ac:dyDescent="0.25">
      <c r="A20" s="295"/>
      <c r="B20" s="306" t="s">
        <v>37</v>
      </c>
      <c r="C20" s="307">
        <f>SUM(C16:C19)</f>
        <v>4743169</v>
      </c>
    </row>
    <row r="21" spans="1:5" ht="8.25" customHeight="1" x14ac:dyDescent="0.25">
      <c r="C21" s="12"/>
    </row>
    <row r="22" spans="1:5" ht="15" customHeight="1" x14ac:dyDescent="0.25">
      <c r="A22" s="295" t="s">
        <v>5</v>
      </c>
      <c r="B22" s="308" t="s">
        <v>6</v>
      </c>
      <c r="C22" s="302">
        <f>Tenreira!G20</f>
        <v>126000000</v>
      </c>
    </row>
    <row r="23" spans="1:5" x14ac:dyDescent="0.25">
      <c r="A23" s="295"/>
      <c r="B23" s="308" t="s">
        <v>43</v>
      </c>
      <c r="C23" s="302">
        <f>'Vaca e Boi'!F19</f>
        <v>700000</v>
      </c>
    </row>
    <row r="24" spans="1:5" x14ac:dyDescent="0.25">
      <c r="A24" s="295"/>
      <c r="B24" s="308" t="s">
        <v>7</v>
      </c>
      <c r="C24" s="302">
        <f>Lacón!E10</f>
        <v>79229</v>
      </c>
    </row>
    <row r="25" spans="1:5" x14ac:dyDescent="0.25">
      <c r="A25" s="295"/>
      <c r="B25" s="306" t="s">
        <v>37</v>
      </c>
      <c r="C25" s="307">
        <f>SUM(C22:C24)</f>
        <v>126779229</v>
      </c>
    </row>
    <row r="26" spans="1:5" x14ac:dyDescent="0.25">
      <c r="C26" s="12"/>
    </row>
    <row r="27" spans="1:5" x14ac:dyDescent="0.25">
      <c r="A27" s="296" t="s">
        <v>9</v>
      </c>
      <c r="B27" s="308" t="s">
        <v>44</v>
      </c>
      <c r="C27" s="309">
        <f>Queixos!C13</f>
        <v>10475406</v>
      </c>
    </row>
    <row r="28" spans="1:5" x14ac:dyDescent="0.25">
      <c r="A28" s="296"/>
      <c r="B28" s="308" t="s">
        <v>45</v>
      </c>
      <c r="C28" s="309">
        <f>Queixos!D13</f>
        <v>22657264.68</v>
      </c>
      <c r="D28" s="13"/>
    </row>
    <row r="29" spans="1:5" x14ac:dyDescent="0.25">
      <c r="A29" s="296"/>
      <c r="B29" s="308" t="s">
        <v>46</v>
      </c>
      <c r="C29" s="310">
        <f>Queixos!E13</f>
        <v>3218610.81</v>
      </c>
    </row>
    <row r="30" spans="1:5" x14ac:dyDescent="0.25">
      <c r="A30" s="296"/>
      <c r="B30" s="308" t="s">
        <v>47</v>
      </c>
      <c r="C30" s="309">
        <f>Queixos!F13</f>
        <v>443781.52</v>
      </c>
    </row>
    <row r="31" spans="1:5" x14ac:dyDescent="0.25">
      <c r="A31" s="296"/>
      <c r="B31" s="308" t="s">
        <v>11</v>
      </c>
      <c r="C31" s="309">
        <f>Mel!G11</f>
        <v>3267219.64</v>
      </c>
      <c r="D31" s="12"/>
      <c r="E31" s="12"/>
    </row>
    <row r="32" spans="1:5" x14ac:dyDescent="0.25">
      <c r="A32" s="296"/>
      <c r="B32" s="306" t="s">
        <v>37</v>
      </c>
      <c r="C32" s="307">
        <f>SUM(C27:C31)</f>
        <v>40062282.650000006</v>
      </c>
    </row>
    <row r="33" spans="1:3" x14ac:dyDescent="0.25">
      <c r="C33" s="12"/>
    </row>
    <row r="34" spans="1:3" ht="27" customHeight="1" x14ac:dyDescent="0.25">
      <c r="A34" s="297" t="s">
        <v>12</v>
      </c>
      <c r="B34" s="311" t="s">
        <v>13</v>
      </c>
      <c r="C34" s="312">
        <f>'Agricultura ecolóxica'!H16</f>
        <v>108366111</v>
      </c>
    </row>
    <row r="35" spans="1:3" x14ac:dyDescent="0.25">
      <c r="C35" s="12"/>
    </row>
    <row r="36" spans="1:3" ht="15" customHeight="1" x14ac:dyDescent="0.25">
      <c r="A36" s="298" t="s">
        <v>48</v>
      </c>
      <c r="B36" s="301" t="s">
        <v>15</v>
      </c>
      <c r="C36" s="315">
        <f>Pataca!G15</f>
        <v>3533104</v>
      </c>
    </row>
    <row r="37" spans="1:3" x14ac:dyDescent="0.25">
      <c r="A37" s="298"/>
      <c r="B37" s="301" t="s">
        <v>16</v>
      </c>
      <c r="C37" s="315">
        <f>'Faba de Lourenzá'!F13</f>
        <v>179100</v>
      </c>
    </row>
    <row r="38" spans="1:3" x14ac:dyDescent="0.25">
      <c r="A38" s="298"/>
      <c r="B38" s="301" t="s">
        <v>17</v>
      </c>
      <c r="C38" s="315">
        <f>'Grelos de Galicia'!G16</f>
        <v>562149</v>
      </c>
    </row>
    <row r="39" spans="1:3" x14ac:dyDescent="0.25">
      <c r="A39" s="298"/>
      <c r="B39" s="301" t="s">
        <v>18</v>
      </c>
      <c r="C39" s="315">
        <f>'Castaña de Galicia'!G10</f>
        <v>106507</v>
      </c>
    </row>
    <row r="40" spans="1:3" x14ac:dyDescent="0.25">
      <c r="A40" s="298"/>
      <c r="B40" s="301" t="s">
        <v>19</v>
      </c>
      <c r="C40" s="315">
        <f>'Pemento de Herbón'!G14</f>
        <v>292327</v>
      </c>
    </row>
    <row r="41" spans="1:3" x14ac:dyDescent="0.25">
      <c r="A41" s="298"/>
      <c r="B41" s="301" t="s">
        <v>20</v>
      </c>
      <c r="C41" s="315">
        <f>'Pemento do Couto'!G14</f>
        <v>99268</v>
      </c>
    </row>
    <row r="42" spans="1:3" x14ac:dyDescent="0.25">
      <c r="A42" s="298"/>
      <c r="B42" s="301" t="s">
        <v>21</v>
      </c>
      <c r="C42" s="302">
        <f>'Pemento da Arnoia'!G14</f>
        <v>5815.5</v>
      </c>
    </row>
    <row r="43" spans="1:3" x14ac:dyDescent="0.25">
      <c r="A43" s="298"/>
      <c r="B43" s="301" t="s">
        <v>22</v>
      </c>
      <c r="C43" s="302">
        <f>'Pemento Mougán'!G14</f>
        <v>1096</v>
      </c>
    </row>
    <row r="44" spans="1:3" x14ac:dyDescent="0.25">
      <c r="A44" s="298"/>
      <c r="B44" s="301" t="s">
        <v>23</v>
      </c>
      <c r="C44" s="313">
        <f>'Pemento de Oímbra'!G14</f>
        <v>16642.599999999999</v>
      </c>
    </row>
    <row r="45" spans="1:3" x14ac:dyDescent="0.25">
      <c r="A45" s="298"/>
      <c r="B45" s="314" t="s">
        <v>37</v>
      </c>
      <c r="C45" s="307">
        <f>SUM(C36:C44)</f>
        <v>4796009.0999999996</v>
      </c>
    </row>
    <row r="46" spans="1:3" x14ac:dyDescent="0.25">
      <c r="C46" s="12"/>
    </row>
    <row r="47" spans="1:3" ht="15" customHeight="1" x14ac:dyDescent="0.25">
      <c r="A47" s="298" t="s">
        <v>24</v>
      </c>
      <c r="B47" s="301" t="s">
        <v>25</v>
      </c>
      <c r="C47" s="302">
        <f>'Tarta de Santiago'!G11</f>
        <v>283240.89</v>
      </c>
    </row>
    <row r="48" spans="1:3" x14ac:dyDescent="0.25">
      <c r="A48" s="298"/>
      <c r="B48" s="301" t="s">
        <v>26</v>
      </c>
      <c r="C48" s="302">
        <f>Pan!C8</f>
        <v>1058012.5</v>
      </c>
    </row>
    <row r="49" spans="1:3" x14ac:dyDescent="0.25">
      <c r="A49" s="298"/>
      <c r="B49" s="316" t="s">
        <v>37</v>
      </c>
      <c r="C49" s="307">
        <f>SUM(C47:C48)</f>
        <v>1341253.3900000001</v>
      </c>
    </row>
    <row r="50" spans="1:3" x14ac:dyDescent="0.25">
      <c r="C50" s="12"/>
    </row>
    <row r="51" spans="1:3" ht="18.75" x14ac:dyDescent="0.3">
      <c r="A51" s="299" t="s">
        <v>49</v>
      </c>
      <c r="B51" s="299"/>
      <c r="C51" s="300">
        <f>C49+C45+C34+C32+C25+C20+C14</f>
        <v>509683214.38999999</v>
      </c>
    </row>
  </sheetData>
  <mergeCells count="8">
    <mergeCell ref="A36:A45"/>
    <mergeCell ref="A47:A49"/>
    <mergeCell ref="A51:B51"/>
    <mergeCell ref="A2:C2"/>
    <mergeCell ref="A5:A14"/>
    <mergeCell ref="A16:A20"/>
    <mergeCell ref="A22:A25"/>
    <mergeCell ref="A27:A32"/>
  </mergeCells>
  <hyperlinks>
    <hyperlink ref="G2" location="Indice!A1" display="INDICE" xr:uid="{00000000-0004-0000-0100-000000000000}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5"/>
  <sheetViews>
    <sheetView workbookViewId="0"/>
  </sheetViews>
  <sheetFormatPr defaultColWidth="11.42578125" defaultRowHeight="15" x14ac:dyDescent="0.25"/>
  <cols>
    <col min="1" max="1" width="23.140625" customWidth="1"/>
    <col min="2" max="2" width="13" customWidth="1"/>
    <col min="4" max="4" width="8.28515625" customWidth="1"/>
    <col min="5" max="5" width="10.42578125" customWidth="1"/>
    <col min="6" max="6" width="12" customWidth="1"/>
    <col min="7" max="7" width="13.5703125" customWidth="1"/>
  </cols>
  <sheetData>
    <row r="1" spans="1:7" x14ac:dyDescent="0.25">
      <c r="A1" s="140" t="s">
        <v>252</v>
      </c>
      <c r="B1" s="140"/>
      <c r="C1" s="140"/>
      <c r="D1" s="140"/>
      <c r="E1" s="60"/>
      <c r="F1" s="60"/>
      <c r="G1" s="10" t="s">
        <v>1</v>
      </c>
    </row>
    <row r="2" spans="1:7" x14ac:dyDescent="0.25">
      <c r="A2" s="60"/>
      <c r="B2" s="60"/>
      <c r="C2" s="60"/>
      <c r="D2" s="60"/>
      <c r="E2" s="60"/>
      <c r="F2" s="60"/>
    </row>
    <row r="3" spans="1:7" x14ac:dyDescent="0.25">
      <c r="A3" s="142"/>
      <c r="B3" s="142"/>
      <c r="C3" s="291" t="s">
        <v>23</v>
      </c>
      <c r="D3" s="291"/>
      <c r="E3" s="291"/>
      <c r="F3" s="291"/>
      <c r="G3" s="291"/>
    </row>
    <row r="4" spans="1:7" x14ac:dyDescent="0.25">
      <c r="A4" s="142"/>
      <c r="B4" s="142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7" ht="15" customHeight="1" x14ac:dyDescent="0.25">
      <c r="A5" s="285" t="s">
        <v>240</v>
      </c>
      <c r="B5" s="285"/>
      <c r="C5" s="173" t="s">
        <v>60</v>
      </c>
      <c r="D5" s="173" t="s">
        <v>60</v>
      </c>
      <c r="E5" s="173">
        <v>13</v>
      </c>
      <c r="F5" s="179" t="s">
        <v>60</v>
      </c>
      <c r="G5" s="8">
        <f t="shared" ref="G5:G12" si="0">SUM(C5:F5)</f>
        <v>13</v>
      </c>
    </row>
    <row r="6" spans="1:7" x14ac:dyDescent="0.25">
      <c r="A6" s="285" t="s">
        <v>241</v>
      </c>
      <c r="B6" s="285"/>
      <c r="C6" s="173" t="s">
        <v>60</v>
      </c>
      <c r="D6" s="173" t="s">
        <v>60</v>
      </c>
      <c r="E6" s="173">
        <v>2</v>
      </c>
      <c r="F6" s="179" t="s">
        <v>60</v>
      </c>
      <c r="G6" s="8">
        <f t="shared" si="0"/>
        <v>2</v>
      </c>
    </row>
    <row r="7" spans="1:7" ht="15" customHeight="1" x14ac:dyDescent="0.25">
      <c r="A7" s="166" t="s">
        <v>242</v>
      </c>
      <c r="B7" s="167"/>
      <c r="C7" s="173" t="s">
        <v>60</v>
      </c>
      <c r="D7" s="173" t="s">
        <v>60</v>
      </c>
      <c r="E7" s="173">
        <v>2</v>
      </c>
      <c r="F7" s="179" t="s">
        <v>60</v>
      </c>
      <c r="G7" s="8">
        <f t="shared" si="0"/>
        <v>2</v>
      </c>
    </row>
    <row r="8" spans="1:7" x14ac:dyDescent="0.25">
      <c r="A8" s="285" t="s">
        <v>243</v>
      </c>
      <c r="B8" s="285"/>
      <c r="C8" s="173" t="s">
        <v>60</v>
      </c>
      <c r="D8" s="173" t="s">
        <v>60</v>
      </c>
      <c r="E8" s="173">
        <v>2</v>
      </c>
      <c r="F8" s="173" t="s">
        <v>60</v>
      </c>
      <c r="G8" s="8">
        <f t="shared" si="0"/>
        <v>2</v>
      </c>
    </row>
    <row r="9" spans="1:7" x14ac:dyDescent="0.25">
      <c r="A9" s="285" t="s">
        <v>55</v>
      </c>
      <c r="B9" s="285"/>
      <c r="C9" s="176" t="s">
        <v>60</v>
      </c>
      <c r="D9" s="176" t="s">
        <v>60</v>
      </c>
      <c r="E9" s="176">
        <v>14.54</v>
      </c>
      <c r="F9" s="173" t="s">
        <v>60</v>
      </c>
      <c r="G9" s="8">
        <f t="shared" si="0"/>
        <v>14.54</v>
      </c>
    </row>
    <row r="10" spans="1:7" ht="15" customHeight="1" x14ac:dyDescent="0.25">
      <c r="A10" s="269" t="s">
        <v>94</v>
      </c>
      <c r="B10" s="171" t="s">
        <v>244</v>
      </c>
      <c r="C10" s="173" t="s">
        <v>60</v>
      </c>
      <c r="D10" s="173" t="s">
        <v>60</v>
      </c>
      <c r="E10" s="173">
        <v>1.56</v>
      </c>
      <c r="F10" s="173" t="s">
        <v>60</v>
      </c>
      <c r="G10" s="8">
        <f t="shared" si="0"/>
        <v>1.56</v>
      </c>
    </row>
    <row r="11" spans="1:7" x14ac:dyDescent="0.25">
      <c r="A11" s="269"/>
      <c r="B11" s="171" t="s">
        <v>245</v>
      </c>
      <c r="C11" s="176" t="s">
        <v>60</v>
      </c>
      <c r="D11" s="176" t="s">
        <v>60</v>
      </c>
      <c r="E11" s="176">
        <v>0</v>
      </c>
      <c r="F11" s="180" t="s">
        <v>60</v>
      </c>
      <c r="G11" s="8">
        <f t="shared" si="0"/>
        <v>0</v>
      </c>
    </row>
    <row r="12" spans="1:7" x14ac:dyDescent="0.25">
      <c r="A12" s="181" t="s">
        <v>246</v>
      </c>
      <c r="B12" s="182"/>
      <c r="C12" s="183" t="s">
        <v>60</v>
      </c>
      <c r="D12" s="183" t="s">
        <v>60</v>
      </c>
      <c r="E12" s="184">
        <v>12802</v>
      </c>
      <c r="F12" s="185" t="s">
        <v>60</v>
      </c>
      <c r="G12" s="204">
        <f t="shared" si="0"/>
        <v>12802</v>
      </c>
    </row>
    <row r="14" spans="1:7" x14ac:dyDescent="0.25">
      <c r="A14" s="138" t="s">
        <v>71</v>
      </c>
      <c r="B14" s="138"/>
      <c r="C14" s="177"/>
      <c r="D14" s="177"/>
      <c r="E14" s="177"/>
      <c r="F14" s="177"/>
      <c r="G14" s="203">
        <v>16642.599999999999</v>
      </c>
    </row>
    <row r="15" spans="1:7" x14ac:dyDescent="0.25">
      <c r="A15" s="186" t="s">
        <v>99</v>
      </c>
      <c r="B15" s="187"/>
      <c r="C15" s="188"/>
      <c r="D15" s="189"/>
      <c r="E15" s="178"/>
      <c r="F15" s="178"/>
      <c r="G15" s="32">
        <f>G14/G12</f>
        <v>1.2999999999999998</v>
      </c>
    </row>
  </sheetData>
  <mergeCells count="6">
    <mergeCell ref="C3:G3"/>
    <mergeCell ref="A5:B5"/>
    <mergeCell ref="A6:B6"/>
    <mergeCell ref="A8:B8"/>
    <mergeCell ref="A9:B9"/>
    <mergeCell ref="A10:A11"/>
  </mergeCells>
  <hyperlinks>
    <hyperlink ref="G1" location="Indice!A1" display="INDICE" xr:uid="{00000000-0004-0000-13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"/>
  <sheetViews>
    <sheetView workbookViewId="0"/>
  </sheetViews>
  <sheetFormatPr defaultColWidth="11.42578125" defaultRowHeight="15" x14ac:dyDescent="0.25"/>
  <cols>
    <col min="1" max="1" width="10.28515625" customWidth="1"/>
    <col min="2" max="2" width="20" customWidth="1"/>
    <col min="7" max="7" width="12.7109375" customWidth="1"/>
  </cols>
  <sheetData>
    <row r="1" spans="1:8" x14ac:dyDescent="0.25">
      <c r="A1" s="140" t="s">
        <v>253</v>
      </c>
      <c r="B1" s="60"/>
      <c r="C1" s="60"/>
      <c r="D1" s="60"/>
      <c r="E1" s="60"/>
      <c r="F1" s="60"/>
      <c r="G1" s="60"/>
      <c r="H1" s="10" t="s">
        <v>1</v>
      </c>
    </row>
    <row r="2" spans="1:8" x14ac:dyDescent="0.25">
      <c r="A2" s="60"/>
      <c r="B2" s="60"/>
      <c r="C2" s="60"/>
      <c r="D2" s="60"/>
      <c r="E2" s="60"/>
      <c r="F2" s="60"/>
      <c r="G2" s="60"/>
    </row>
    <row r="3" spans="1:8" x14ac:dyDescent="0.25">
      <c r="A3" s="130"/>
      <c r="B3" s="130"/>
      <c r="C3" s="284" t="s">
        <v>25</v>
      </c>
      <c r="D3" s="284"/>
      <c r="E3" s="284"/>
      <c r="F3" s="284"/>
      <c r="G3" s="284"/>
    </row>
    <row r="4" spans="1:8" x14ac:dyDescent="0.25">
      <c r="A4" s="142"/>
      <c r="B4" s="150"/>
      <c r="C4" s="159" t="s">
        <v>74</v>
      </c>
      <c r="D4" s="159" t="s">
        <v>75</v>
      </c>
      <c r="E4" s="159" t="s">
        <v>76</v>
      </c>
      <c r="F4" s="159" t="s">
        <v>77</v>
      </c>
      <c r="G4" s="159" t="s">
        <v>87</v>
      </c>
    </row>
    <row r="5" spans="1:8" x14ac:dyDescent="0.25">
      <c r="A5" s="273" t="s">
        <v>88</v>
      </c>
      <c r="B5" s="273"/>
      <c r="C5" s="154">
        <v>9</v>
      </c>
      <c r="D5" s="154" t="s">
        <v>60</v>
      </c>
      <c r="E5" s="154" t="s">
        <v>60</v>
      </c>
      <c r="F5" s="154" t="s">
        <v>60</v>
      </c>
      <c r="G5" s="155">
        <f>SUM(C5:F5)</f>
        <v>9</v>
      </c>
    </row>
    <row r="6" spans="1:8" x14ac:dyDescent="0.25">
      <c r="A6" s="292" t="s">
        <v>89</v>
      </c>
      <c r="B6" s="292"/>
      <c r="C6" s="154">
        <v>9</v>
      </c>
      <c r="D6" s="154"/>
      <c r="E6" s="154"/>
      <c r="F6" s="154"/>
      <c r="G6" s="155"/>
    </row>
    <row r="7" spans="1:8" ht="15" customHeight="1" x14ac:dyDescent="0.25">
      <c r="A7" s="276" t="s">
        <v>254</v>
      </c>
      <c r="B7" s="162" t="s">
        <v>255</v>
      </c>
      <c r="C7" s="160">
        <v>16968.705000000002</v>
      </c>
      <c r="D7" s="154" t="s">
        <v>60</v>
      </c>
      <c r="E7" s="154" t="s">
        <v>60</v>
      </c>
      <c r="F7" s="154" t="s">
        <v>60</v>
      </c>
      <c r="G7" s="161">
        <f>SUM(C7:F7)</f>
        <v>16968.705000000002</v>
      </c>
    </row>
    <row r="8" spans="1:8" x14ac:dyDescent="0.25">
      <c r="A8" s="276"/>
      <c r="B8" s="162" t="s">
        <v>256</v>
      </c>
      <c r="C8" s="160">
        <v>14502.504999999999</v>
      </c>
      <c r="D8" s="154" t="s">
        <v>60</v>
      </c>
      <c r="E8" s="154" t="s">
        <v>60</v>
      </c>
      <c r="F8" s="154" t="s">
        <v>60</v>
      </c>
      <c r="G8" s="161">
        <f>SUM(C8:F8)</f>
        <v>14502.504999999999</v>
      </c>
    </row>
    <row r="9" spans="1:8" x14ac:dyDescent="0.25">
      <c r="A9" s="276"/>
      <c r="B9" s="162" t="s">
        <v>37</v>
      </c>
      <c r="C9" s="190">
        <f>SUM(C7:C8)</f>
        <v>31471.21</v>
      </c>
      <c r="D9" s="191" t="s">
        <v>60</v>
      </c>
      <c r="E9" s="191" t="s">
        <v>60</v>
      </c>
      <c r="F9" s="191" t="s">
        <v>60</v>
      </c>
      <c r="G9" s="192">
        <f>SUM(C9:F9)</f>
        <v>31471.21</v>
      </c>
    </row>
    <row r="11" spans="1:8" x14ac:dyDescent="0.25">
      <c r="A11" s="244" t="s">
        <v>71</v>
      </c>
      <c r="B11" s="244"/>
      <c r="C11" s="222"/>
      <c r="D11" s="222"/>
      <c r="E11" s="222"/>
      <c r="F11" s="222"/>
      <c r="G11" s="41">
        <v>283240.89</v>
      </c>
    </row>
    <row r="12" spans="1:8" x14ac:dyDescent="0.25">
      <c r="A12" s="274" t="s">
        <v>99</v>
      </c>
      <c r="B12" s="274"/>
      <c r="C12" s="222"/>
      <c r="D12" s="222"/>
      <c r="E12" s="222"/>
      <c r="F12" s="222"/>
      <c r="G12" s="158">
        <f>G11/G9</f>
        <v>9</v>
      </c>
    </row>
  </sheetData>
  <mergeCells count="8">
    <mergeCell ref="C3:G3"/>
    <mergeCell ref="A5:B5"/>
    <mergeCell ref="A6:B6"/>
    <mergeCell ref="A7:A9"/>
    <mergeCell ref="A11:B11"/>
    <mergeCell ref="C11:F11"/>
    <mergeCell ref="A12:B12"/>
    <mergeCell ref="C12:F12"/>
  </mergeCells>
  <hyperlinks>
    <hyperlink ref="H1" location="Indice!A1" display="INDICE" xr:uid="{00000000-0004-0000-14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topLeftCell="D1" zoomScale="130" zoomScaleNormal="130" workbookViewId="0">
      <selection activeCell="K22" sqref="K22"/>
    </sheetView>
  </sheetViews>
  <sheetFormatPr defaultColWidth="11.42578125" defaultRowHeight="15" x14ac:dyDescent="0.25"/>
  <cols>
    <col min="1" max="2" width="18.85546875" customWidth="1"/>
    <col min="3" max="3" width="15.42578125" customWidth="1"/>
    <col min="4" max="4" width="13.85546875" customWidth="1"/>
    <col min="5" max="5" width="16.7109375" customWidth="1"/>
    <col min="6" max="7" width="15.5703125" customWidth="1"/>
  </cols>
  <sheetData>
    <row r="1" spans="1:11" x14ac:dyDescent="0.25">
      <c r="A1" s="14" t="s">
        <v>50</v>
      </c>
      <c r="B1" s="15"/>
      <c r="C1" s="15"/>
      <c r="D1" s="15"/>
      <c r="E1" s="15"/>
      <c r="F1" s="15"/>
      <c r="G1" s="15"/>
      <c r="K1" s="10" t="s">
        <v>1</v>
      </c>
    </row>
    <row r="2" spans="1:11" x14ac:dyDescent="0.25">
      <c r="A2" s="15"/>
      <c r="B2" s="15"/>
      <c r="C2" s="15"/>
      <c r="D2" s="15"/>
      <c r="E2" s="15"/>
      <c r="F2" s="15"/>
      <c r="G2" s="15"/>
    </row>
    <row r="3" spans="1:11" x14ac:dyDescent="0.25">
      <c r="A3" s="16"/>
      <c r="B3" s="16"/>
      <c r="C3" s="217" t="s">
        <v>51</v>
      </c>
      <c r="D3" s="217"/>
      <c r="E3" s="217"/>
      <c r="F3" s="217"/>
      <c r="G3" s="217"/>
      <c r="H3" s="217" t="s">
        <v>52</v>
      </c>
      <c r="I3" s="217"/>
      <c r="J3" s="217"/>
      <c r="K3" s="217"/>
    </row>
    <row r="4" spans="1:11" ht="25.5" x14ac:dyDescent="0.25">
      <c r="A4" s="16"/>
      <c r="B4" s="16"/>
      <c r="C4" s="17" t="s">
        <v>28</v>
      </c>
      <c r="D4" s="17" t="s">
        <v>29</v>
      </c>
      <c r="E4" s="17" t="s">
        <v>30</v>
      </c>
      <c r="F4" s="17" t="s">
        <v>31</v>
      </c>
      <c r="G4" s="17" t="s">
        <v>32</v>
      </c>
      <c r="H4" s="17" t="s">
        <v>33</v>
      </c>
      <c r="I4" s="17" t="s">
        <v>34</v>
      </c>
      <c r="J4" s="17" t="s">
        <v>35</v>
      </c>
      <c r="K4" s="17" t="s">
        <v>36</v>
      </c>
    </row>
    <row r="5" spans="1:11" x14ac:dyDescent="0.25">
      <c r="A5" s="215" t="s">
        <v>53</v>
      </c>
      <c r="B5" s="215"/>
      <c r="C5" s="19">
        <v>1678</v>
      </c>
      <c r="D5" s="19">
        <v>1090</v>
      </c>
      <c r="E5" s="19">
        <v>5131</v>
      </c>
      <c r="F5" s="19">
        <v>382</v>
      </c>
      <c r="G5" s="19">
        <v>2337</v>
      </c>
      <c r="H5" s="19">
        <v>10</v>
      </c>
      <c r="I5" s="19">
        <v>12</v>
      </c>
      <c r="J5" s="19">
        <v>2</v>
      </c>
      <c r="K5" s="19">
        <v>15</v>
      </c>
    </row>
    <row r="6" spans="1:11" x14ac:dyDescent="0.25">
      <c r="A6" s="215" t="s">
        <v>54</v>
      </c>
      <c r="B6" s="215"/>
      <c r="C6" s="19">
        <v>96</v>
      </c>
      <c r="D6" s="19">
        <v>41</v>
      </c>
      <c r="E6" s="19">
        <v>178</v>
      </c>
      <c r="F6" s="19">
        <v>27</v>
      </c>
      <c r="G6" s="19">
        <v>102</v>
      </c>
      <c r="H6" s="19">
        <v>5</v>
      </c>
      <c r="I6" s="19">
        <v>6</v>
      </c>
      <c r="J6" s="19">
        <v>2</v>
      </c>
      <c r="K6" s="19">
        <v>5</v>
      </c>
    </row>
    <row r="7" spans="1:11" x14ac:dyDescent="0.25">
      <c r="A7" s="215" t="s">
        <v>55</v>
      </c>
      <c r="B7" s="215"/>
      <c r="C7" s="19">
        <v>1300.5999999999999</v>
      </c>
      <c r="D7" s="19">
        <v>1103</v>
      </c>
      <c r="E7" s="19">
        <v>4093.6</v>
      </c>
      <c r="F7" s="19">
        <v>631</v>
      </c>
      <c r="G7" s="19">
        <v>1253.99</v>
      </c>
      <c r="H7" s="20">
        <v>8.32</v>
      </c>
      <c r="I7" s="20">
        <v>6.18</v>
      </c>
      <c r="J7" s="20">
        <v>6.57</v>
      </c>
      <c r="K7" s="20">
        <v>6.91</v>
      </c>
    </row>
    <row r="8" spans="1:11" x14ac:dyDescent="0.25">
      <c r="A8" s="216" t="s">
        <v>56</v>
      </c>
      <c r="B8" s="21" t="s">
        <v>57</v>
      </c>
      <c r="C8" s="19">
        <v>8998416.5999999996</v>
      </c>
      <c r="D8" s="19">
        <v>3807781</v>
      </c>
      <c r="E8" s="19">
        <v>34151560</v>
      </c>
      <c r="F8" s="19">
        <v>3676735.6</v>
      </c>
      <c r="G8" s="19">
        <v>538691</v>
      </c>
      <c r="H8" s="19">
        <v>56005.279999999999</v>
      </c>
      <c r="I8" s="19">
        <v>15051.6</v>
      </c>
      <c r="J8" s="19">
        <v>23150</v>
      </c>
      <c r="K8" s="19">
        <v>42950</v>
      </c>
    </row>
    <row r="9" spans="1:11" x14ac:dyDescent="0.25">
      <c r="A9" s="216"/>
      <c r="B9" s="21" t="s">
        <v>58</v>
      </c>
      <c r="C9" s="19">
        <v>543448</v>
      </c>
      <c r="D9" s="19">
        <v>1728423</v>
      </c>
      <c r="E9" s="19">
        <v>318606</v>
      </c>
      <c r="F9" s="19">
        <v>2033814.3</v>
      </c>
      <c r="G9" s="19">
        <v>4747427</v>
      </c>
      <c r="H9" s="19">
        <v>1893.58</v>
      </c>
      <c r="I9" s="19">
        <v>3920.75</v>
      </c>
      <c r="J9" s="19">
        <v>1000</v>
      </c>
      <c r="K9" s="19">
        <v>5810</v>
      </c>
    </row>
    <row r="10" spans="1:11" x14ac:dyDescent="0.25">
      <c r="A10" s="216"/>
      <c r="B10" s="21" t="s">
        <v>59</v>
      </c>
      <c r="C10" s="22">
        <v>1880</v>
      </c>
      <c r="D10" s="23" t="s">
        <v>60</v>
      </c>
      <c r="E10" s="23" t="s">
        <v>60</v>
      </c>
      <c r="F10" s="23" t="s">
        <v>60</v>
      </c>
      <c r="G10" s="23" t="s">
        <v>60</v>
      </c>
      <c r="H10" s="23" t="s">
        <v>60</v>
      </c>
      <c r="I10" s="23"/>
      <c r="J10" s="23"/>
      <c r="K10" s="23"/>
    </row>
    <row r="11" spans="1:11" x14ac:dyDescent="0.25">
      <c r="A11" s="216"/>
      <c r="B11" s="24" t="s">
        <v>61</v>
      </c>
      <c r="C11" s="25">
        <f t="shared" ref="C11:K11" si="0">SUM(C8:C10)</f>
        <v>9543744.5999999996</v>
      </c>
      <c r="D11" s="25">
        <f t="shared" si="0"/>
        <v>5536204</v>
      </c>
      <c r="E11" s="25">
        <f t="shared" si="0"/>
        <v>34470166</v>
      </c>
      <c r="F11" s="25">
        <f t="shared" si="0"/>
        <v>5710549.9000000004</v>
      </c>
      <c r="G11" s="25">
        <f t="shared" si="0"/>
        <v>5286118</v>
      </c>
      <c r="H11" s="25">
        <f t="shared" si="0"/>
        <v>57898.86</v>
      </c>
      <c r="I11" s="25">
        <f t="shared" si="0"/>
        <v>18972.349999999999</v>
      </c>
      <c r="J11" s="25">
        <f t="shared" si="0"/>
        <v>24150</v>
      </c>
      <c r="K11" s="25">
        <f t="shared" si="0"/>
        <v>48760</v>
      </c>
    </row>
    <row r="12" spans="1:11" ht="15" customHeight="1" x14ac:dyDescent="0.25">
      <c r="A12" s="214" t="s">
        <v>62</v>
      </c>
      <c r="B12" s="21" t="s">
        <v>63</v>
      </c>
      <c r="C12" s="19">
        <v>6331200</v>
      </c>
      <c r="D12" s="19">
        <v>2741602</v>
      </c>
      <c r="E12" s="19">
        <v>23373005</v>
      </c>
      <c r="F12" s="19">
        <v>2576868</v>
      </c>
      <c r="G12" s="19">
        <v>210613</v>
      </c>
      <c r="H12" s="19">
        <v>36266</v>
      </c>
      <c r="I12" s="19">
        <v>8961.4</v>
      </c>
      <c r="J12" s="19">
        <v>16250</v>
      </c>
      <c r="K12" s="19">
        <v>25900</v>
      </c>
    </row>
    <row r="13" spans="1:11" x14ac:dyDescent="0.25">
      <c r="A13" s="214"/>
      <c r="B13" s="21" t="s">
        <v>64</v>
      </c>
      <c r="C13" s="19">
        <v>374960</v>
      </c>
      <c r="D13" s="19">
        <v>1244465</v>
      </c>
      <c r="E13" s="19">
        <v>179660</v>
      </c>
      <c r="F13" s="19">
        <v>1446184</v>
      </c>
      <c r="G13" s="19">
        <v>3045206</v>
      </c>
      <c r="H13" s="19">
        <v>1207</v>
      </c>
      <c r="I13" s="19">
        <v>2372</v>
      </c>
      <c r="J13" s="19">
        <v>700</v>
      </c>
      <c r="K13" s="19">
        <v>3530</v>
      </c>
    </row>
    <row r="14" spans="1:11" x14ac:dyDescent="0.25">
      <c r="A14" s="214"/>
      <c r="B14" s="21" t="s">
        <v>65</v>
      </c>
      <c r="C14" s="22">
        <v>49700</v>
      </c>
      <c r="D14" s="23" t="s">
        <v>60</v>
      </c>
      <c r="E14" s="23" t="s">
        <v>60</v>
      </c>
      <c r="F14" s="23" t="s">
        <v>60</v>
      </c>
      <c r="G14" s="22">
        <v>1530</v>
      </c>
      <c r="H14" s="23" t="s">
        <v>60</v>
      </c>
      <c r="I14" s="23" t="s">
        <v>60</v>
      </c>
      <c r="J14" s="23" t="s">
        <v>60</v>
      </c>
      <c r="K14" s="23" t="s">
        <v>60</v>
      </c>
    </row>
    <row r="15" spans="1:11" x14ac:dyDescent="0.25">
      <c r="A15" s="214"/>
      <c r="B15" s="24" t="s">
        <v>66</v>
      </c>
      <c r="C15" s="25">
        <f t="shared" ref="C15:K15" si="1">SUM(C12:C14)</f>
        <v>6755860</v>
      </c>
      <c r="D15" s="25">
        <f t="shared" si="1"/>
        <v>3986067</v>
      </c>
      <c r="E15" s="25">
        <f t="shared" si="1"/>
        <v>23552665</v>
      </c>
      <c r="F15" s="25">
        <f t="shared" si="1"/>
        <v>4023052</v>
      </c>
      <c r="G15" s="25">
        <f t="shared" si="1"/>
        <v>3257349</v>
      </c>
      <c r="H15" s="25">
        <f t="shared" si="1"/>
        <v>37473</v>
      </c>
      <c r="I15" s="25">
        <f t="shared" si="1"/>
        <v>11333.4</v>
      </c>
      <c r="J15" s="25">
        <f t="shared" si="1"/>
        <v>16950</v>
      </c>
      <c r="K15" s="25">
        <f t="shared" si="1"/>
        <v>29430</v>
      </c>
    </row>
    <row r="16" spans="1:11" ht="15" customHeight="1" x14ac:dyDescent="0.25">
      <c r="A16" s="214" t="s">
        <v>67</v>
      </c>
      <c r="B16" s="21" t="s">
        <v>63</v>
      </c>
      <c r="C16" s="19">
        <v>7730040</v>
      </c>
      <c r="D16" s="19">
        <v>2156743</v>
      </c>
      <c r="E16" s="19">
        <v>23890983</v>
      </c>
      <c r="F16" s="19">
        <v>2460540</v>
      </c>
      <c r="G16" s="19">
        <v>248619</v>
      </c>
      <c r="H16" s="19">
        <v>28118</v>
      </c>
      <c r="I16" s="19">
        <v>7302</v>
      </c>
      <c r="J16" s="19">
        <v>18150</v>
      </c>
      <c r="K16" s="22">
        <v>10350</v>
      </c>
    </row>
    <row r="17" spans="1:11" x14ac:dyDescent="0.25">
      <c r="A17" s="214"/>
      <c r="B17" s="21" t="s">
        <v>64</v>
      </c>
      <c r="C17" s="19">
        <v>496020</v>
      </c>
      <c r="D17" s="19">
        <v>1261978</v>
      </c>
      <c r="E17" s="19">
        <v>138619</v>
      </c>
      <c r="F17" s="19">
        <v>1139110</v>
      </c>
      <c r="G17" s="19">
        <v>3241727</v>
      </c>
      <c r="H17" s="19">
        <v>1650</v>
      </c>
      <c r="I17" s="19">
        <v>340</v>
      </c>
      <c r="J17" s="26">
        <v>653</v>
      </c>
      <c r="K17" s="22">
        <v>4850</v>
      </c>
    </row>
    <row r="18" spans="1:11" x14ac:dyDescent="0.25">
      <c r="A18" s="214"/>
      <c r="B18" s="21" t="s">
        <v>65</v>
      </c>
      <c r="C18" s="22">
        <v>0</v>
      </c>
      <c r="D18" s="23" t="s">
        <v>60</v>
      </c>
      <c r="E18" s="23"/>
      <c r="F18" s="23"/>
      <c r="G18" s="22">
        <v>17788</v>
      </c>
      <c r="H18" s="23"/>
      <c r="I18" s="23"/>
      <c r="J18" s="23"/>
      <c r="K18" s="27"/>
    </row>
    <row r="19" spans="1:11" x14ac:dyDescent="0.25">
      <c r="A19" s="214"/>
      <c r="B19" s="24" t="s">
        <v>68</v>
      </c>
      <c r="C19" s="25">
        <f t="shared" ref="C19:K19" si="2">SUM(C16:C18)</f>
        <v>8226060</v>
      </c>
      <c r="D19" s="25">
        <f t="shared" si="2"/>
        <v>3418721</v>
      </c>
      <c r="E19" s="25">
        <f t="shared" si="2"/>
        <v>24029602</v>
      </c>
      <c r="F19" s="25">
        <f t="shared" si="2"/>
        <v>3599650</v>
      </c>
      <c r="G19" s="25">
        <f t="shared" si="2"/>
        <v>3508134</v>
      </c>
      <c r="H19" s="25">
        <f t="shared" si="2"/>
        <v>29768</v>
      </c>
      <c r="I19" s="25">
        <f t="shared" si="2"/>
        <v>7642</v>
      </c>
      <c r="J19" s="25">
        <f t="shared" si="2"/>
        <v>18803</v>
      </c>
      <c r="K19" s="28">
        <f t="shared" si="2"/>
        <v>15200</v>
      </c>
    </row>
    <row r="20" spans="1:11" x14ac:dyDescent="0.25">
      <c r="A20" s="29" t="s">
        <v>70</v>
      </c>
      <c r="B20" s="29"/>
      <c r="C20" s="30"/>
      <c r="D20" s="30"/>
      <c r="E20" s="30"/>
      <c r="F20" s="30"/>
      <c r="G20" s="30"/>
    </row>
    <row r="22" spans="1:11" x14ac:dyDescent="0.25">
      <c r="A22" s="213" t="s">
        <v>71</v>
      </c>
      <c r="B22" s="213"/>
      <c r="C22" s="31">
        <v>31670334.850000001</v>
      </c>
      <c r="D22" s="31">
        <v>22791473</v>
      </c>
      <c r="E22" s="31">
        <v>132162811</v>
      </c>
      <c r="F22" s="31">
        <v>17062341</v>
      </c>
      <c r="G22" s="31">
        <v>19622534.399999999</v>
      </c>
      <c r="H22" s="31">
        <v>119072</v>
      </c>
      <c r="I22" s="31">
        <v>30584</v>
      </c>
      <c r="J22" s="31">
        <v>75210</v>
      </c>
      <c r="K22" s="31">
        <v>60800</v>
      </c>
    </row>
    <row r="23" spans="1:11" x14ac:dyDescent="0.25">
      <c r="A23" s="213" t="s">
        <v>72</v>
      </c>
      <c r="B23" s="213"/>
      <c r="C23" s="32">
        <f t="shared" ref="C23:K23" si="3">C22/C19</f>
        <v>3.8500004680247897</v>
      </c>
      <c r="D23" s="33">
        <f t="shared" si="3"/>
        <v>6.6666665691643159</v>
      </c>
      <c r="E23" s="32">
        <f t="shared" si="3"/>
        <v>5.5</v>
      </c>
      <c r="F23" s="32">
        <f t="shared" si="3"/>
        <v>4.74</v>
      </c>
      <c r="G23" s="32">
        <f t="shared" si="3"/>
        <v>5.5934392471895311</v>
      </c>
      <c r="H23" s="32">
        <f t="shared" si="3"/>
        <v>4</v>
      </c>
      <c r="I23" s="32">
        <f t="shared" si="3"/>
        <v>4.0020936927505888</v>
      </c>
      <c r="J23" s="32">
        <f t="shared" si="3"/>
        <v>3.9998936339945752</v>
      </c>
      <c r="K23" s="32">
        <f t="shared" si="3"/>
        <v>4</v>
      </c>
    </row>
  </sheetData>
  <mergeCells count="10">
    <mergeCell ref="C3:G3"/>
    <mergeCell ref="H3:K3"/>
    <mergeCell ref="A5:B5"/>
    <mergeCell ref="A6:B6"/>
    <mergeCell ref="A7:B7"/>
    <mergeCell ref="A8:A11"/>
    <mergeCell ref="A23:B23"/>
    <mergeCell ref="A12:A15"/>
    <mergeCell ref="A16:A19"/>
    <mergeCell ref="A22:B22"/>
  </mergeCells>
  <hyperlinks>
    <hyperlink ref="K1" location="Indice!A1" display="INDICE" xr:uid="{00000000-0004-0000-0200-000000000000}"/>
  </hyperlink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topLeftCell="B1" zoomScale="145" zoomScaleNormal="145" workbookViewId="0">
      <selection activeCell="G13" sqref="G13"/>
    </sheetView>
  </sheetViews>
  <sheetFormatPr defaultColWidth="11.42578125" defaultRowHeight="15" x14ac:dyDescent="0.25"/>
  <cols>
    <col min="1" max="1" width="12.5703125" customWidth="1"/>
    <col min="2" max="2" width="32.42578125" customWidth="1"/>
    <col min="3" max="3" width="13.140625" customWidth="1"/>
    <col min="4" max="4" width="12.5703125" customWidth="1"/>
    <col min="5" max="5" width="13.42578125" customWidth="1"/>
    <col min="6" max="6" width="14" customWidth="1"/>
    <col min="7" max="7" width="15.28515625" customWidth="1"/>
  </cols>
  <sheetData>
    <row r="1" spans="1:8" x14ac:dyDescent="0.25">
      <c r="A1" s="14" t="s">
        <v>73</v>
      </c>
      <c r="B1" s="15"/>
      <c r="C1" s="15"/>
      <c r="D1" s="15"/>
      <c r="E1" s="15"/>
      <c r="F1" s="15"/>
      <c r="G1" s="15"/>
      <c r="H1" s="10" t="s">
        <v>1</v>
      </c>
    </row>
    <row r="2" spans="1:8" x14ac:dyDescent="0.25">
      <c r="A2" s="15"/>
      <c r="B2" s="15"/>
      <c r="C2" s="15"/>
      <c r="D2" s="15"/>
      <c r="E2" s="15"/>
      <c r="F2" s="15"/>
      <c r="G2" s="15"/>
    </row>
    <row r="3" spans="1:8" x14ac:dyDescent="0.25">
      <c r="A3" s="16"/>
      <c r="B3" s="16"/>
      <c r="C3" s="220" t="s">
        <v>38</v>
      </c>
      <c r="D3" s="220"/>
      <c r="E3" s="220"/>
      <c r="F3" s="220"/>
      <c r="G3" s="220"/>
    </row>
    <row r="4" spans="1:8" x14ac:dyDescent="0.25">
      <c r="A4" s="16"/>
      <c r="B4" s="16"/>
      <c r="C4" s="34" t="s">
        <v>74</v>
      </c>
      <c r="D4" s="34" t="s">
        <v>75</v>
      </c>
      <c r="E4" s="34" t="s">
        <v>76</v>
      </c>
      <c r="F4" s="34" t="s">
        <v>77</v>
      </c>
      <c r="G4" s="34" t="s">
        <v>78</v>
      </c>
    </row>
    <row r="5" spans="1:8" x14ac:dyDescent="0.25">
      <c r="A5" s="35"/>
      <c r="B5" s="24" t="s">
        <v>79</v>
      </c>
      <c r="C5" s="19">
        <v>5</v>
      </c>
      <c r="D5" s="19">
        <v>25</v>
      </c>
      <c r="E5" s="19">
        <v>39</v>
      </c>
      <c r="F5" s="19">
        <v>65</v>
      </c>
      <c r="G5" s="36">
        <f t="shared" ref="G5:G11" si="0">+C5+D5+E5+F5</f>
        <v>134</v>
      </c>
    </row>
    <row r="6" spans="1:8" x14ac:dyDescent="0.25">
      <c r="A6" s="35"/>
      <c r="B6" s="24" t="s">
        <v>80</v>
      </c>
      <c r="C6" s="19">
        <v>4</v>
      </c>
      <c r="D6" s="19">
        <v>7</v>
      </c>
      <c r="E6" s="19">
        <v>8</v>
      </c>
      <c r="F6" s="19">
        <v>12</v>
      </c>
      <c r="G6" s="36">
        <f t="shared" si="0"/>
        <v>31</v>
      </c>
    </row>
    <row r="7" spans="1:8" x14ac:dyDescent="0.25">
      <c r="A7" s="35"/>
      <c r="B7" s="24" t="s">
        <v>81</v>
      </c>
      <c r="C7" s="19">
        <v>8</v>
      </c>
      <c r="D7" s="19">
        <v>8</v>
      </c>
      <c r="E7" s="19">
        <v>13</v>
      </c>
      <c r="F7" s="19">
        <v>13</v>
      </c>
      <c r="G7" s="36">
        <f t="shared" si="0"/>
        <v>42</v>
      </c>
    </row>
    <row r="8" spans="1:8" ht="15" customHeight="1" x14ac:dyDescent="0.25">
      <c r="A8" s="214" t="s">
        <v>82</v>
      </c>
      <c r="B8" s="21" t="s">
        <v>39</v>
      </c>
      <c r="C8" s="19">
        <v>66686</v>
      </c>
      <c r="D8" s="19">
        <v>11193</v>
      </c>
      <c r="E8" s="37">
        <v>3500</v>
      </c>
      <c r="F8" s="37">
        <v>37596</v>
      </c>
      <c r="G8" s="36">
        <f t="shared" si="0"/>
        <v>118975</v>
      </c>
    </row>
    <row r="9" spans="1:8" x14ac:dyDescent="0.25">
      <c r="A9" s="214"/>
      <c r="B9" s="21" t="s">
        <v>40</v>
      </c>
      <c r="C9" s="19">
        <v>0</v>
      </c>
      <c r="D9" s="19">
        <v>0</v>
      </c>
      <c r="E9" s="19">
        <v>0</v>
      </c>
      <c r="F9" s="19">
        <v>2600</v>
      </c>
      <c r="G9" s="36">
        <f t="shared" si="0"/>
        <v>2600</v>
      </c>
    </row>
    <row r="10" spans="1:8" x14ac:dyDescent="0.25">
      <c r="A10" s="214"/>
      <c r="B10" s="21" t="s">
        <v>41</v>
      </c>
      <c r="C10" s="19">
        <v>34440</v>
      </c>
      <c r="D10" s="19">
        <v>49374</v>
      </c>
      <c r="E10" s="37">
        <v>2403</v>
      </c>
      <c r="F10" s="37">
        <v>79455</v>
      </c>
      <c r="G10" s="36">
        <f t="shared" si="0"/>
        <v>165672</v>
      </c>
    </row>
    <row r="11" spans="1:8" x14ac:dyDescent="0.25">
      <c r="A11" s="214"/>
      <c r="B11" s="21" t="s">
        <v>42</v>
      </c>
      <c r="C11" s="19">
        <v>47730</v>
      </c>
      <c r="D11" s="19">
        <v>19666</v>
      </c>
      <c r="E11" s="19">
        <v>2495</v>
      </c>
      <c r="F11" s="19">
        <v>62891</v>
      </c>
      <c r="G11" s="36">
        <f t="shared" si="0"/>
        <v>132782</v>
      </c>
    </row>
    <row r="13" spans="1:8" x14ac:dyDescent="0.25">
      <c r="A13" s="221" t="s">
        <v>83</v>
      </c>
      <c r="B13" s="221"/>
      <c r="C13" s="38">
        <f>SUM(C14:C17)</f>
        <v>1704102</v>
      </c>
      <c r="D13" s="38">
        <f>SUM(D14:D17)</f>
        <v>893756</v>
      </c>
      <c r="E13" s="38">
        <f>SUM(E14:E17)</f>
        <v>95878</v>
      </c>
      <c r="F13" s="38">
        <f>SUM(F14:F17)</f>
        <v>2049433</v>
      </c>
      <c r="G13" s="38">
        <f>SUM(C13:F13)</f>
        <v>4743169</v>
      </c>
      <c r="H13" s="39" t="s">
        <v>84</v>
      </c>
    </row>
    <row r="14" spans="1:8" x14ac:dyDescent="0.25">
      <c r="A14" s="218" t="s">
        <v>39</v>
      </c>
      <c r="B14" s="218"/>
      <c r="C14" s="40">
        <v>800232</v>
      </c>
      <c r="D14" s="40">
        <v>134316</v>
      </c>
      <c r="E14" s="40">
        <v>42000</v>
      </c>
      <c r="F14" s="40">
        <v>452427</v>
      </c>
      <c r="G14" s="38">
        <f>SUM(C14:F14)</f>
        <v>1428975</v>
      </c>
      <c r="H14" s="41">
        <f>G14/G8</f>
        <v>12.010716537087623</v>
      </c>
    </row>
    <row r="15" spans="1:8" x14ac:dyDescent="0.25">
      <c r="A15" s="218" t="s">
        <v>40</v>
      </c>
      <c r="B15" s="218"/>
      <c r="C15" s="40">
        <v>0</v>
      </c>
      <c r="D15" s="42" t="s">
        <v>60</v>
      </c>
      <c r="E15" s="43">
        <v>0</v>
      </c>
      <c r="F15" s="40">
        <v>31200</v>
      </c>
      <c r="G15" s="38">
        <f>SUM(C15:F15)</f>
        <v>31200</v>
      </c>
      <c r="H15" s="41">
        <f>G15/G9</f>
        <v>12</v>
      </c>
    </row>
    <row r="16" spans="1:8" x14ac:dyDescent="0.25">
      <c r="A16" s="218" t="s">
        <v>41</v>
      </c>
      <c r="B16" s="218"/>
      <c r="C16" s="40">
        <v>378840</v>
      </c>
      <c r="D16" s="40">
        <v>543114</v>
      </c>
      <c r="E16" s="40">
        <v>26433</v>
      </c>
      <c r="F16" s="40">
        <v>874005</v>
      </c>
      <c r="G16" s="38">
        <f>SUM(C16:F16)</f>
        <v>1822392</v>
      </c>
      <c r="H16" s="41">
        <f>G16/G10</f>
        <v>11</v>
      </c>
    </row>
    <row r="17" spans="1:8" x14ac:dyDescent="0.25">
      <c r="A17" s="218" t="s">
        <v>42</v>
      </c>
      <c r="B17" s="218"/>
      <c r="C17" s="40">
        <v>525030</v>
      </c>
      <c r="D17" s="40">
        <v>216326</v>
      </c>
      <c r="E17" s="40">
        <v>27445</v>
      </c>
      <c r="F17" s="40">
        <v>691801</v>
      </c>
      <c r="G17" s="38">
        <f>SUM(C17:F17)</f>
        <v>1460602</v>
      </c>
      <c r="H17" s="41">
        <f>G17/G11</f>
        <v>11</v>
      </c>
    </row>
    <row r="18" spans="1:8" x14ac:dyDescent="0.25">
      <c r="A18" s="219"/>
      <c r="B18" s="219"/>
    </row>
  </sheetData>
  <mergeCells count="8">
    <mergeCell ref="C3:G3"/>
    <mergeCell ref="A8:A11"/>
    <mergeCell ref="A13:B13"/>
    <mergeCell ref="A17:B17"/>
    <mergeCell ref="A18:B18"/>
    <mergeCell ref="A14:B14"/>
    <mergeCell ref="A15:B15"/>
    <mergeCell ref="A16:B16"/>
  </mergeCells>
  <hyperlinks>
    <hyperlink ref="H1" location="Indice!A1" display="INDICE" xr:uid="{00000000-0004-0000-03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/>
  </sheetViews>
  <sheetFormatPr defaultColWidth="11.42578125" defaultRowHeight="15" x14ac:dyDescent="0.25"/>
  <cols>
    <col min="2" max="2" width="18.7109375" customWidth="1"/>
    <col min="3" max="3" width="12.28515625" customWidth="1"/>
    <col min="5" max="5" width="13.140625" customWidth="1"/>
    <col min="6" max="6" width="11.28515625" customWidth="1"/>
    <col min="7" max="7" width="12.7109375" customWidth="1"/>
  </cols>
  <sheetData>
    <row r="1" spans="1:8" x14ac:dyDescent="0.25">
      <c r="A1" s="14" t="s">
        <v>85</v>
      </c>
      <c r="B1" s="15"/>
      <c r="C1" s="15"/>
      <c r="D1" s="15"/>
      <c r="E1" s="15"/>
      <c r="F1" s="15"/>
      <c r="G1" s="15"/>
      <c r="H1" s="10" t="s">
        <v>1</v>
      </c>
    </row>
    <row r="2" spans="1:8" x14ac:dyDescent="0.25">
      <c r="A2" s="15"/>
      <c r="B2" s="15"/>
      <c r="C2" s="15"/>
      <c r="D2" s="15"/>
      <c r="E2" s="15"/>
      <c r="F2" s="15"/>
      <c r="G2" s="15"/>
    </row>
    <row r="3" spans="1:8" x14ac:dyDescent="0.25">
      <c r="A3" s="44"/>
      <c r="B3" s="44"/>
      <c r="C3" s="224" t="s">
        <v>86</v>
      </c>
      <c r="D3" s="224"/>
      <c r="E3" s="224"/>
      <c r="F3" s="224"/>
      <c r="G3" s="224"/>
    </row>
    <row r="4" spans="1:8" ht="17.25" customHeight="1" x14ac:dyDescent="0.25">
      <c r="A4" s="16"/>
      <c r="B4" s="16"/>
      <c r="C4" s="17" t="s">
        <v>74</v>
      </c>
      <c r="D4" s="17" t="s">
        <v>75</v>
      </c>
      <c r="E4" s="17" t="s">
        <v>76</v>
      </c>
      <c r="F4" s="17" t="s">
        <v>77</v>
      </c>
      <c r="G4" s="17" t="s">
        <v>87</v>
      </c>
    </row>
    <row r="5" spans="1:8" x14ac:dyDescent="0.25">
      <c r="A5" s="24" t="s">
        <v>88</v>
      </c>
      <c r="B5" s="24"/>
      <c r="C5" s="45">
        <v>16</v>
      </c>
      <c r="D5" s="46">
        <v>4</v>
      </c>
      <c r="E5" s="45">
        <v>73</v>
      </c>
      <c r="F5" s="45">
        <v>0</v>
      </c>
      <c r="G5" s="47">
        <f t="shared" ref="G5:G13" si="0">SUM(C5:F5)</f>
        <v>93</v>
      </c>
    </row>
    <row r="6" spans="1:8" x14ac:dyDescent="0.25">
      <c r="A6" s="48" t="s">
        <v>89</v>
      </c>
      <c r="B6" s="49"/>
      <c r="C6" s="45">
        <v>14</v>
      </c>
      <c r="D6" s="46">
        <v>3</v>
      </c>
      <c r="E6" s="45">
        <v>59</v>
      </c>
      <c r="F6" s="45">
        <v>0</v>
      </c>
      <c r="G6" s="47">
        <f t="shared" si="0"/>
        <v>76</v>
      </c>
    </row>
    <row r="7" spans="1:8" x14ac:dyDescent="0.25">
      <c r="A7" s="48" t="s">
        <v>90</v>
      </c>
      <c r="B7" s="49"/>
      <c r="C7" s="45">
        <v>2</v>
      </c>
      <c r="D7" s="46">
        <v>1</v>
      </c>
      <c r="E7" s="45">
        <v>8</v>
      </c>
      <c r="F7" s="45">
        <v>0</v>
      </c>
      <c r="G7" s="47">
        <f t="shared" si="0"/>
        <v>11</v>
      </c>
    </row>
    <row r="8" spans="1:8" x14ac:dyDescent="0.25">
      <c r="A8" s="48" t="s">
        <v>91</v>
      </c>
      <c r="B8" s="49"/>
      <c r="C8" s="45">
        <v>2</v>
      </c>
      <c r="D8" s="46">
        <v>0</v>
      </c>
      <c r="E8" s="45">
        <v>7</v>
      </c>
      <c r="F8" s="45">
        <v>0</v>
      </c>
      <c r="G8" s="47">
        <f t="shared" si="0"/>
        <v>9</v>
      </c>
    </row>
    <row r="9" spans="1:8" x14ac:dyDescent="0.25">
      <c r="A9" s="215" t="s">
        <v>92</v>
      </c>
      <c r="B9" s="215"/>
      <c r="C9" s="45">
        <v>623</v>
      </c>
      <c r="D9" s="46">
        <v>10</v>
      </c>
      <c r="E9" s="45">
        <v>1948</v>
      </c>
      <c r="F9" s="45">
        <v>0</v>
      </c>
      <c r="G9" s="47">
        <f t="shared" si="0"/>
        <v>2581</v>
      </c>
    </row>
    <row r="10" spans="1:8" x14ac:dyDescent="0.25">
      <c r="A10" s="24" t="s">
        <v>93</v>
      </c>
      <c r="B10" s="24"/>
      <c r="C10" s="50">
        <v>498.4</v>
      </c>
      <c r="D10" s="51">
        <v>22</v>
      </c>
      <c r="E10" s="50">
        <v>2341.6</v>
      </c>
      <c r="F10" s="50">
        <v>0</v>
      </c>
      <c r="G10" s="52">
        <f t="shared" si="0"/>
        <v>2862</v>
      </c>
    </row>
    <row r="11" spans="1:8" x14ac:dyDescent="0.25">
      <c r="A11" s="215" t="s">
        <v>95</v>
      </c>
      <c r="B11" s="215"/>
      <c r="C11" s="50">
        <v>57.3</v>
      </c>
      <c r="D11" s="50">
        <v>17.7</v>
      </c>
      <c r="E11" s="50">
        <v>474.2</v>
      </c>
      <c r="F11" s="50">
        <v>0</v>
      </c>
      <c r="G11" s="52">
        <f t="shared" si="0"/>
        <v>549.20000000000005</v>
      </c>
    </row>
    <row r="12" spans="1:8" x14ac:dyDescent="0.25">
      <c r="A12" s="53" t="s">
        <v>97</v>
      </c>
      <c r="B12" s="54"/>
      <c r="C12" s="45">
        <v>2292000</v>
      </c>
      <c r="D12" s="45">
        <v>750000</v>
      </c>
      <c r="E12" s="45">
        <v>21248500</v>
      </c>
      <c r="F12" s="45">
        <v>0</v>
      </c>
      <c r="G12" s="47">
        <f t="shared" si="0"/>
        <v>24290500</v>
      </c>
    </row>
    <row r="13" spans="1:8" x14ac:dyDescent="0.25">
      <c r="A13" s="18" t="s">
        <v>98</v>
      </c>
      <c r="B13" s="24"/>
      <c r="C13" s="45">
        <v>559743</v>
      </c>
      <c r="D13" s="45">
        <v>0</v>
      </c>
      <c r="E13" s="45">
        <v>6506466</v>
      </c>
      <c r="F13" s="45">
        <v>0</v>
      </c>
      <c r="G13" s="47">
        <f t="shared" si="0"/>
        <v>7066209</v>
      </c>
    </row>
    <row r="14" spans="1:8" x14ac:dyDescent="0.25">
      <c r="F14" s="55"/>
    </row>
    <row r="15" spans="1:8" x14ac:dyDescent="0.25">
      <c r="A15" s="221" t="s">
        <v>71</v>
      </c>
      <c r="B15" s="221"/>
      <c r="C15" s="222"/>
      <c r="D15" s="222"/>
      <c r="E15" s="222"/>
      <c r="F15" s="222"/>
      <c r="G15" s="56">
        <v>3533104</v>
      </c>
    </row>
    <row r="16" spans="1:8" x14ac:dyDescent="0.25">
      <c r="A16" s="221" t="s">
        <v>99</v>
      </c>
      <c r="B16" s="221"/>
      <c r="C16" s="223"/>
      <c r="D16" s="223"/>
      <c r="E16" s="223"/>
      <c r="F16" s="223"/>
      <c r="G16" s="41">
        <f>G15/G13</f>
        <v>0.49999992924070036</v>
      </c>
    </row>
    <row r="17" spans="3:3" x14ac:dyDescent="0.25">
      <c r="C17" s="57"/>
    </row>
  </sheetData>
  <mergeCells count="7">
    <mergeCell ref="C3:G3"/>
    <mergeCell ref="A9:B9"/>
    <mergeCell ref="A11:B11"/>
    <mergeCell ref="A15:B15"/>
    <mergeCell ref="C15:F15"/>
    <mergeCell ref="A16:B16"/>
    <mergeCell ref="C16:F16"/>
  </mergeCells>
  <hyperlinks>
    <hyperlink ref="H1" location="Indice!A1" display="INDICE" xr:uid="{00000000-0004-0000-04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1"/>
  <sheetViews>
    <sheetView workbookViewId="0"/>
  </sheetViews>
  <sheetFormatPr defaultColWidth="11.42578125" defaultRowHeight="15" x14ac:dyDescent="0.25"/>
  <cols>
    <col min="2" max="2" width="25.85546875" customWidth="1"/>
    <col min="7" max="7" width="13.42578125" customWidth="1"/>
  </cols>
  <sheetData>
    <row r="1" spans="2:8" x14ac:dyDescent="0.25">
      <c r="B1" s="58" t="s">
        <v>101</v>
      </c>
      <c r="C1" s="59"/>
      <c r="D1" s="59"/>
      <c r="E1" s="59"/>
      <c r="F1" s="59"/>
      <c r="G1" s="59"/>
      <c r="H1" s="10" t="s">
        <v>1</v>
      </c>
    </row>
    <row r="2" spans="2:8" x14ac:dyDescent="0.25">
      <c r="B2" s="60"/>
      <c r="C2" s="60"/>
      <c r="D2" s="60"/>
      <c r="E2" s="60"/>
      <c r="F2" s="60"/>
      <c r="G2" s="60"/>
    </row>
    <row r="3" spans="2:8" x14ac:dyDescent="0.25">
      <c r="B3" s="61"/>
      <c r="C3" s="224" t="s">
        <v>6</v>
      </c>
      <c r="D3" s="224"/>
      <c r="E3" s="224"/>
      <c r="F3" s="224"/>
      <c r="G3" s="224"/>
    </row>
    <row r="4" spans="2:8" x14ac:dyDescent="0.25">
      <c r="B4" s="62"/>
      <c r="C4" s="17" t="s">
        <v>74</v>
      </c>
      <c r="D4" s="17" t="s">
        <v>75</v>
      </c>
      <c r="E4" s="17" t="s">
        <v>76</v>
      </c>
      <c r="F4" s="17" t="s">
        <v>77</v>
      </c>
      <c r="G4" s="17" t="s">
        <v>78</v>
      </c>
    </row>
    <row r="5" spans="2:8" x14ac:dyDescent="0.25">
      <c r="B5" s="24" t="s">
        <v>102</v>
      </c>
      <c r="C5" s="46">
        <v>1468</v>
      </c>
      <c r="D5" s="45">
        <v>5840</v>
      </c>
      <c r="E5" s="45">
        <v>479</v>
      </c>
      <c r="F5" s="45">
        <v>125</v>
      </c>
      <c r="G5" s="47">
        <f t="shared" ref="G5:G18" si="0">SUM(C5:F5)</f>
        <v>7912</v>
      </c>
    </row>
    <row r="6" spans="2:8" x14ac:dyDescent="0.25">
      <c r="B6" s="24" t="s">
        <v>103</v>
      </c>
      <c r="C6" s="46">
        <v>96</v>
      </c>
      <c r="D6" s="45">
        <v>177</v>
      </c>
      <c r="E6" s="45">
        <v>118</v>
      </c>
      <c r="F6" s="45">
        <v>51</v>
      </c>
      <c r="G6" s="47">
        <f t="shared" si="0"/>
        <v>442</v>
      </c>
    </row>
    <row r="7" spans="2:8" x14ac:dyDescent="0.25">
      <c r="B7" s="24" t="s">
        <v>104</v>
      </c>
      <c r="C7" s="46">
        <v>30</v>
      </c>
      <c r="D7" s="45">
        <v>36</v>
      </c>
      <c r="E7" s="45">
        <v>23</v>
      </c>
      <c r="F7" s="45">
        <v>7</v>
      </c>
      <c r="G7" s="47">
        <f t="shared" si="0"/>
        <v>96</v>
      </c>
    </row>
    <row r="8" spans="2:8" x14ac:dyDescent="0.25">
      <c r="B8" s="24" t="s">
        <v>105</v>
      </c>
      <c r="C8" s="46">
        <v>1299</v>
      </c>
      <c r="D8" s="45">
        <v>5417</v>
      </c>
      <c r="E8" s="45">
        <v>439</v>
      </c>
      <c r="F8" s="45">
        <v>111</v>
      </c>
      <c r="G8" s="47">
        <f t="shared" si="0"/>
        <v>7266</v>
      </c>
    </row>
    <row r="9" spans="2:8" x14ac:dyDescent="0.25">
      <c r="B9" s="24" t="s">
        <v>106</v>
      </c>
      <c r="C9" s="46">
        <v>84</v>
      </c>
      <c r="D9" s="45">
        <v>148</v>
      </c>
      <c r="E9" s="45">
        <v>108</v>
      </c>
      <c r="F9" s="45">
        <v>49</v>
      </c>
      <c r="G9" s="47">
        <f t="shared" si="0"/>
        <v>389</v>
      </c>
    </row>
    <row r="10" spans="2:8" x14ac:dyDescent="0.25">
      <c r="B10" s="24" t="s">
        <v>107</v>
      </c>
      <c r="C10" s="46">
        <v>30</v>
      </c>
      <c r="D10" s="45">
        <v>36</v>
      </c>
      <c r="E10" s="45">
        <v>23</v>
      </c>
      <c r="F10" s="45">
        <v>7</v>
      </c>
      <c r="G10" s="47">
        <f t="shared" si="0"/>
        <v>96</v>
      </c>
    </row>
    <row r="11" spans="2:8" x14ac:dyDescent="0.25">
      <c r="B11" s="24" t="s">
        <v>109</v>
      </c>
      <c r="C11" s="63">
        <f>SUM(C12:C14)</f>
        <v>13582</v>
      </c>
      <c r="D11" s="64">
        <f>SUM(D12:D14)</f>
        <v>56456</v>
      </c>
      <c r="E11" s="64">
        <f>SUM(E12:E14)</f>
        <v>24338</v>
      </c>
      <c r="F11" s="64">
        <f>SUM(F12:F14)</f>
        <v>4862</v>
      </c>
      <c r="G11" s="64">
        <f t="shared" si="0"/>
        <v>99238</v>
      </c>
    </row>
    <row r="12" spans="2:8" ht="19.5" customHeight="1" x14ac:dyDescent="0.25">
      <c r="B12" s="65" t="s">
        <v>110</v>
      </c>
      <c r="C12" s="66">
        <v>7016</v>
      </c>
      <c r="D12" s="67">
        <v>16935</v>
      </c>
      <c r="E12" s="67">
        <v>19035</v>
      </c>
      <c r="F12" s="67">
        <v>4340</v>
      </c>
      <c r="G12" s="67">
        <f t="shared" si="0"/>
        <v>47326</v>
      </c>
    </row>
    <row r="13" spans="2:8" ht="18.75" customHeight="1" x14ac:dyDescent="0.25">
      <c r="B13" s="65" t="s">
        <v>111</v>
      </c>
      <c r="C13" s="66">
        <v>6565</v>
      </c>
      <c r="D13" s="67">
        <v>39501</v>
      </c>
      <c r="E13" s="67">
        <v>5292</v>
      </c>
      <c r="F13" s="67">
        <v>519</v>
      </c>
      <c r="G13" s="67">
        <f t="shared" si="0"/>
        <v>51877</v>
      </c>
    </row>
    <row r="14" spans="2:8" ht="15.75" customHeight="1" x14ac:dyDescent="0.25">
      <c r="B14" s="65" t="s">
        <v>112</v>
      </c>
      <c r="C14" s="68">
        <v>1</v>
      </c>
      <c r="D14" s="69">
        <v>20</v>
      </c>
      <c r="E14" s="69">
        <v>11</v>
      </c>
      <c r="F14" s="69">
        <v>3</v>
      </c>
      <c r="G14" s="69">
        <f t="shared" si="0"/>
        <v>35</v>
      </c>
    </row>
    <row r="15" spans="2:8" x14ac:dyDescent="0.25">
      <c r="B15" s="24" t="s">
        <v>113</v>
      </c>
      <c r="C15" s="70">
        <f>SUM(C16:C18)</f>
        <v>3100.7999999999997</v>
      </c>
      <c r="D15" s="71">
        <f>SUM(D16:D18)</f>
        <v>12788.4</v>
      </c>
      <c r="E15" s="71">
        <f>SUM(E16:E18)</f>
        <v>5551.2000000000007</v>
      </c>
      <c r="F15" s="71">
        <f>SUM(F16:F18)</f>
        <v>1121.6999999999998</v>
      </c>
      <c r="G15" s="72">
        <f t="shared" si="0"/>
        <v>22562.100000000002</v>
      </c>
    </row>
    <row r="16" spans="2:8" ht="18" customHeight="1" x14ac:dyDescent="0.25">
      <c r="B16" s="65" t="s">
        <v>110</v>
      </c>
      <c r="C16" s="73">
        <v>1631</v>
      </c>
      <c r="D16" s="74">
        <v>3977.2</v>
      </c>
      <c r="E16" s="74">
        <v>4441.8</v>
      </c>
      <c r="F16" s="74">
        <v>1005.4</v>
      </c>
      <c r="G16" s="74">
        <f t="shared" si="0"/>
        <v>11055.4</v>
      </c>
    </row>
    <row r="17" spans="2:7" ht="15" customHeight="1" x14ac:dyDescent="0.25">
      <c r="B17" s="65" t="s">
        <v>111</v>
      </c>
      <c r="C17" s="73">
        <v>1469.6</v>
      </c>
      <c r="D17" s="74">
        <v>8806.7999999999993</v>
      </c>
      <c r="E17" s="74">
        <v>1106.8</v>
      </c>
      <c r="F17" s="74">
        <v>115.7</v>
      </c>
      <c r="G17" s="74">
        <f t="shared" si="0"/>
        <v>11498.9</v>
      </c>
    </row>
    <row r="18" spans="2:7" ht="17.25" customHeight="1" x14ac:dyDescent="0.25">
      <c r="B18" s="65" t="s">
        <v>112</v>
      </c>
      <c r="C18" s="75">
        <v>0.2</v>
      </c>
      <c r="D18" s="76">
        <v>4.4000000000000004</v>
      </c>
      <c r="E18" s="74">
        <v>2.6</v>
      </c>
      <c r="F18" s="76">
        <v>0.6</v>
      </c>
      <c r="G18" s="74">
        <f t="shared" si="0"/>
        <v>7.8000000000000007</v>
      </c>
    </row>
    <row r="20" spans="2:7" x14ac:dyDescent="0.25">
      <c r="B20" s="77" t="s">
        <v>71</v>
      </c>
      <c r="C20" s="225"/>
      <c r="D20" s="225"/>
      <c r="E20" s="225"/>
      <c r="F20" s="225"/>
      <c r="G20" s="78">
        <v>126000000</v>
      </c>
    </row>
    <row r="21" spans="2:7" x14ac:dyDescent="0.25">
      <c r="B21" s="77" t="s">
        <v>99</v>
      </c>
      <c r="C21" s="226">
        <f>G20/(G15*1000)</f>
        <v>5.584586541146435</v>
      </c>
      <c r="D21" s="226"/>
      <c r="E21" s="226"/>
      <c r="F21" s="226"/>
      <c r="G21" s="226"/>
    </row>
  </sheetData>
  <mergeCells count="3">
    <mergeCell ref="C3:G3"/>
    <mergeCell ref="C20:F20"/>
    <mergeCell ref="C21:G21"/>
  </mergeCells>
  <hyperlinks>
    <hyperlink ref="H1" location="Indice!A1" display="INDICE" xr:uid="{00000000-0004-0000-05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115" zoomScaleNormal="115" workbookViewId="0"/>
  </sheetViews>
  <sheetFormatPr defaultColWidth="11.42578125" defaultRowHeight="15" x14ac:dyDescent="0.25"/>
  <cols>
    <col min="1" max="1" width="25.28515625" customWidth="1"/>
  </cols>
  <sheetData>
    <row r="1" spans="1:7" x14ac:dyDescent="0.25">
      <c r="A1" s="58" t="s">
        <v>115</v>
      </c>
      <c r="B1" s="59"/>
      <c r="C1" s="59"/>
      <c r="D1" s="59"/>
      <c r="E1" s="59"/>
      <c r="F1" s="59"/>
      <c r="G1" s="10" t="s">
        <v>1</v>
      </c>
    </row>
    <row r="2" spans="1:7" x14ac:dyDescent="0.25">
      <c r="A2" s="60"/>
      <c r="B2" s="60"/>
      <c r="C2" s="60"/>
      <c r="D2" s="60"/>
      <c r="E2" s="60"/>
      <c r="F2" s="60"/>
    </row>
    <row r="3" spans="1:7" x14ac:dyDescent="0.25">
      <c r="A3" s="61"/>
      <c r="B3" s="224" t="s">
        <v>116</v>
      </c>
      <c r="C3" s="224"/>
      <c r="D3" s="224"/>
      <c r="E3" s="224"/>
      <c r="F3" s="224"/>
    </row>
    <row r="4" spans="1:7" x14ac:dyDescent="0.25">
      <c r="A4" s="62"/>
      <c r="B4" s="17" t="s">
        <v>74</v>
      </c>
      <c r="C4" s="17" t="s">
        <v>75</v>
      </c>
      <c r="D4" s="17" t="s">
        <v>76</v>
      </c>
      <c r="E4" s="17" t="s">
        <v>77</v>
      </c>
      <c r="F4" s="17" t="s">
        <v>78</v>
      </c>
    </row>
    <row r="5" spans="1:7" x14ac:dyDescent="0.25">
      <c r="A5" s="24" t="s">
        <v>89</v>
      </c>
      <c r="B5" s="46">
        <v>224</v>
      </c>
      <c r="C5" s="46">
        <v>679</v>
      </c>
      <c r="D5" s="46">
        <v>45</v>
      </c>
      <c r="E5" s="46">
        <v>30</v>
      </c>
      <c r="F5" s="79">
        <f t="shared" ref="F5:F17" si="0">SUM(B5:E5)</f>
        <v>978</v>
      </c>
    </row>
    <row r="6" spans="1:7" x14ac:dyDescent="0.25">
      <c r="A6" s="24" t="s">
        <v>106</v>
      </c>
      <c r="B6" s="46">
        <v>17</v>
      </c>
      <c r="C6" s="46">
        <v>17</v>
      </c>
      <c r="D6" s="46">
        <v>1</v>
      </c>
      <c r="E6" s="46">
        <v>1</v>
      </c>
      <c r="F6" s="79">
        <f t="shared" si="0"/>
        <v>36</v>
      </c>
    </row>
    <row r="7" spans="1:7" x14ac:dyDescent="0.25">
      <c r="A7" s="24" t="s">
        <v>108</v>
      </c>
      <c r="B7" s="46">
        <v>12</v>
      </c>
      <c r="C7" s="46">
        <v>17</v>
      </c>
      <c r="D7" s="46">
        <v>1</v>
      </c>
      <c r="E7" s="46">
        <v>2</v>
      </c>
      <c r="F7" s="79">
        <f t="shared" si="0"/>
        <v>32</v>
      </c>
    </row>
    <row r="8" spans="1:7" x14ac:dyDescent="0.25">
      <c r="A8" s="24" t="s">
        <v>109</v>
      </c>
      <c r="B8" s="63">
        <f>SUM(B9:B12)</f>
        <v>146</v>
      </c>
      <c r="C8" s="63">
        <f>SUM(C9:C12)</f>
        <v>284</v>
      </c>
      <c r="D8" s="63">
        <f>SUM(D9:D11)</f>
        <v>10</v>
      </c>
      <c r="E8" s="63">
        <f>SUM(E9:E11)</f>
        <v>3</v>
      </c>
      <c r="F8" s="63">
        <f t="shared" si="0"/>
        <v>443</v>
      </c>
    </row>
    <row r="9" spans="1:7" x14ac:dyDescent="0.25">
      <c r="A9" s="65" t="s">
        <v>117</v>
      </c>
      <c r="B9" s="66">
        <v>86</v>
      </c>
      <c r="C9" s="66">
        <v>258</v>
      </c>
      <c r="D9" s="66">
        <v>9</v>
      </c>
      <c r="E9" s="66">
        <v>2</v>
      </c>
      <c r="F9" s="66">
        <f t="shared" si="0"/>
        <v>355</v>
      </c>
    </row>
    <row r="10" spans="1:7" x14ac:dyDescent="0.25">
      <c r="A10" s="65" t="s">
        <v>118</v>
      </c>
      <c r="B10" s="66">
        <v>1</v>
      </c>
      <c r="C10" s="66">
        <v>0</v>
      </c>
      <c r="D10" s="66">
        <v>0</v>
      </c>
      <c r="E10" s="66">
        <v>0</v>
      </c>
      <c r="F10" s="66">
        <f t="shared" si="0"/>
        <v>1</v>
      </c>
    </row>
    <row r="11" spans="1:7" x14ac:dyDescent="0.25">
      <c r="A11" s="65" t="s">
        <v>119</v>
      </c>
      <c r="B11" s="68">
        <v>43</v>
      </c>
      <c r="C11" s="68">
        <v>25</v>
      </c>
      <c r="D11" s="68">
        <v>1</v>
      </c>
      <c r="E11" s="68">
        <v>1</v>
      </c>
      <c r="F11" s="68">
        <f t="shared" si="0"/>
        <v>70</v>
      </c>
    </row>
    <row r="12" spans="1:7" x14ac:dyDescent="0.25">
      <c r="A12" s="65" t="s">
        <v>120</v>
      </c>
      <c r="B12" s="68">
        <v>16</v>
      </c>
      <c r="C12" s="68">
        <v>1</v>
      </c>
      <c r="D12" s="68">
        <v>0</v>
      </c>
      <c r="E12" s="68">
        <v>0</v>
      </c>
      <c r="F12" s="68">
        <f t="shared" si="0"/>
        <v>17</v>
      </c>
    </row>
    <row r="13" spans="1:7" x14ac:dyDescent="0.25">
      <c r="A13" s="24" t="s">
        <v>114</v>
      </c>
      <c r="B13" s="80">
        <f>SUM(B14:B17)</f>
        <v>66.2</v>
      </c>
      <c r="C13" s="80">
        <f>SUM(C14:C17)</f>
        <v>114.7</v>
      </c>
      <c r="D13" s="80">
        <f>SUM(D14:D16)</f>
        <v>3.9</v>
      </c>
      <c r="E13" s="80">
        <f>SUM(E14:E16)</f>
        <v>1.1000000000000001</v>
      </c>
      <c r="F13" s="80">
        <f t="shared" si="0"/>
        <v>185.9</v>
      </c>
    </row>
    <row r="14" spans="1:7" x14ac:dyDescent="0.25">
      <c r="A14" s="65" t="s">
        <v>117</v>
      </c>
      <c r="B14" s="73">
        <v>36.299999999999997</v>
      </c>
      <c r="C14" s="73">
        <v>102.4</v>
      </c>
      <c r="D14" s="73">
        <v>3.4</v>
      </c>
      <c r="E14" s="73">
        <v>0.6</v>
      </c>
      <c r="F14" s="68">
        <f t="shared" si="0"/>
        <v>142.69999999999999</v>
      </c>
    </row>
    <row r="15" spans="1:7" x14ac:dyDescent="0.25">
      <c r="A15" s="65" t="s">
        <v>118</v>
      </c>
      <c r="B15" s="73">
        <v>0.7</v>
      </c>
      <c r="C15" s="73">
        <v>0</v>
      </c>
      <c r="D15" s="73">
        <v>0</v>
      </c>
      <c r="E15" s="73">
        <v>0</v>
      </c>
      <c r="F15" s="68">
        <f t="shared" si="0"/>
        <v>0.7</v>
      </c>
    </row>
    <row r="16" spans="1:7" x14ac:dyDescent="0.25">
      <c r="A16" s="65" t="s">
        <v>119</v>
      </c>
      <c r="B16" s="73">
        <v>18.8</v>
      </c>
      <c r="C16" s="73">
        <v>11.6</v>
      </c>
      <c r="D16" s="73">
        <v>0.5</v>
      </c>
      <c r="E16" s="73">
        <v>0.5</v>
      </c>
      <c r="F16" s="68">
        <f t="shared" si="0"/>
        <v>31.4</v>
      </c>
    </row>
    <row r="17" spans="1:6" x14ac:dyDescent="0.25">
      <c r="A17" s="65" t="s">
        <v>120</v>
      </c>
      <c r="B17" s="81">
        <v>10.4</v>
      </c>
      <c r="C17" s="73">
        <v>0.7</v>
      </c>
      <c r="D17" s="81">
        <v>0</v>
      </c>
      <c r="E17" s="81">
        <v>0</v>
      </c>
      <c r="F17" s="68">
        <f t="shared" si="0"/>
        <v>11.1</v>
      </c>
    </row>
    <row r="18" spans="1:6" ht="7.5" customHeight="1" x14ac:dyDescent="0.25"/>
    <row r="19" spans="1:6" x14ac:dyDescent="0.25">
      <c r="A19" s="77" t="s">
        <v>71</v>
      </c>
      <c r="B19" s="222"/>
      <c r="C19" s="222"/>
      <c r="D19" s="222"/>
      <c r="E19" s="222"/>
      <c r="F19" s="38">
        <v>700000</v>
      </c>
    </row>
    <row r="20" spans="1:6" x14ac:dyDescent="0.25">
      <c r="A20" s="77" t="s">
        <v>100</v>
      </c>
      <c r="B20" s="226">
        <f>F19/(F13*1000)</f>
        <v>3.7654653039268422</v>
      </c>
      <c r="C20" s="226"/>
      <c r="D20" s="226"/>
      <c r="E20" s="226"/>
      <c r="F20" s="226"/>
    </row>
  </sheetData>
  <mergeCells count="3">
    <mergeCell ref="B3:F3"/>
    <mergeCell ref="B19:E19"/>
    <mergeCell ref="B20:F20"/>
  </mergeCells>
  <hyperlinks>
    <hyperlink ref="G1" location="Indice!A1" display="INDICE" xr:uid="{00000000-0004-0000-06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zoomScale="115" zoomScaleNormal="115" workbookViewId="0"/>
  </sheetViews>
  <sheetFormatPr defaultColWidth="11.42578125" defaultRowHeight="15" x14ac:dyDescent="0.25"/>
  <cols>
    <col min="1" max="1" width="25.42578125" customWidth="1"/>
  </cols>
  <sheetData>
    <row r="1" spans="1:7" x14ac:dyDescent="0.25">
      <c r="A1" s="14" t="s">
        <v>121</v>
      </c>
      <c r="B1" s="15"/>
      <c r="C1" s="15"/>
      <c r="D1" s="15"/>
      <c r="E1" s="15"/>
      <c r="F1" s="15"/>
      <c r="G1" s="10" t="s">
        <v>1</v>
      </c>
    </row>
    <row r="2" spans="1:7" x14ac:dyDescent="0.25">
      <c r="A2" s="15"/>
      <c r="B2" s="15"/>
      <c r="C2" s="15"/>
      <c r="D2" s="15"/>
      <c r="E2" s="15"/>
      <c r="F2" s="15"/>
    </row>
    <row r="3" spans="1:7" x14ac:dyDescent="0.25">
      <c r="A3" s="82"/>
      <c r="B3" s="224" t="s">
        <v>122</v>
      </c>
      <c r="C3" s="224"/>
      <c r="D3" s="224"/>
      <c r="E3" s="224"/>
      <c r="F3" s="224"/>
    </row>
    <row r="4" spans="1:7" x14ac:dyDescent="0.25">
      <c r="A4" s="84"/>
      <c r="B4" s="17" t="s">
        <v>74</v>
      </c>
      <c r="C4" s="17" t="s">
        <v>75</v>
      </c>
      <c r="D4" s="17" t="s">
        <v>76</v>
      </c>
      <c r="E4" s="17" t="s">
        <v>77</v>
      </c>
      <c r="F4" s="17" t="s">
        <v>78</v>
      </c>
    </row>
    <row r="5" spans="1:7" x14ac:dyDescent="0.25">
      <c r="A5" s="48" t="s">
        <v>123</v>
      </c>
      <c r="B5" s="45">
        <v>24</v>
      </c>
      <c r="C5" s="45">
        <v>23</v>
      </c>
      <c r="D5" s="45">
        <v>93</v>
      </c>
      <c r="E5" s="45">
        <v>51</v>
      </c>
      <c r="F5" s="47">
        <f>SUM(B5:E5)</f>
        <v>191</v>
      </c>
    </row>
    <row r="6" spans="1:7" x14ac:dyDescent="0.25">
      <c r="A6" s="24" t="s">
        <v>108</v>
      </c>
      <c r="B6" s="85">
        <v>1</v>
      </c>
      <c r="C6" s="45">
        <v>12</v>
      </c>
      <c r="D6" s="46" t="s">
        <v>60</v>
      </c>
      <c r="E6" s="45">
        <v>2</v>
      </c>
      <c r="F6" s="47">
        <f>SUM(B6:E6)</f>
        <v>15</v>
      </c>
    </row>
    <row r="7" spans="1:7" x14ac:dyDescent="0.25">
      <c r="A7" s="53" t="s">
        <v>124</v>
      </c>
      <c r="B7" s="46" t="s">
        <v>60</v>
      </c>
      <c r="C7" s="45">
        <v>11651.3</v>
      </c>
      <c r="D7" s="46" t="s">
        <v>60</v>
      </c>
      <c r="E7" s="45" t="s">
        <v>60</v>
      </c>
      <c r="F7" s="47">
        <f>SUM(B7:E7)</f>
        <v>11651.3</v>
      </c>
    </row>
    <row r="8" spans="1:7" x14ac:dyDescent="0.25">
      <c r="A8" s="24" t="s">
        <v>125</v>
      </c>
      <c r="B8" s="46" t="s">
        <v>60</v>
      </c>
      <c r="C8" s="45">
        <v>3099</v>
      </c>
      <c r="D8" s="46" t="s">
        <v>60</v>
      </c>
      <c r="E8" s="46" t="s">
        <v>60</v>
      </c>
      <c r="F8" s="47">
        <f>SUM(B8:E8)</f>
        <v>3099</v>
      </c>
    </row>
    <row r="10" spans="1:7" x14ac:dyDescent="0.25">
      <c r="A10" s="77" t="s">
        <v>71</v>
      </c>
      <c r="B10" s="86"/>
      <c r="C10" s="199"/>
      <c r="D10" s="86"/>
      <c r="E10" s="78">
        <v>79229</v>
      </c>
    </row>
    <row r="11" spans="1:7" x14ac:dyDescent="0.25">
      <c r="A11" s="77" t="s">
        <v>100</v>
      </c>
      <c r="B11" s="227">
        <f>E10/F7</f>
        <v>6.8000137323732117</v>
      </c>
      <c r="C11" s="227"/>
      <c r="D11" s="227"/>
      <c r="E11" s="227"/>
    </row>
  </sheetData>
  <mergeCells count="2">
    <mergeCell ref="B3:F3"/>
    <mergeCell ref="B11:E11"/>
  </mergeCells>
  <hyperlinks>
    <hyperlink ref="G1" location="Indice!A1" display="INDICE" xr:uid="{00000000-0004-0000-07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9"/>
  <sheetViews>
    <sheetView topLeftCell="B1" zoomScale="145" zoomScaleNormal="145" workbookViewId="0">
      <selection activeCell="F13" sqref="F13"/>
    </sheetView>
  </sheetViews>
  <sheetFormatPr defaultColWidth="11.42578125" defaultRowHeight="15" x14ac:dyDescent="0.25"/>
  <cols>
    <col min="2" max="2" width="18" customWidth="1"/>
    <col min="3" max="3" width="17.5703125" customWidth="1"/>
    <col min="4" max="4" width="18.7109375" customWidth="1"/>
    <col min="5" max="5" width="17.42578125" customWidth="1"/>
    <col min="6" max="6" width="16.5703125" customWidth="1"/>
    <col min="7" max="7" width="19.7109375" customWidth="1"/>
    <col min="8" max="8" width="14" customWidth="1"/>
    <col min="9" max="9" width="13" customWidth="1"/>
    <col min="10" max="10" width="14.85546875" customWidth="1"/>
    <col min="11" max="11" width="15.85546875" customWidth="1"/>
    <col min="12" max="13" width="11.5703125" customWidth="1"/>
    <col min="14" max="14" width="18.28515625" customWidth="1"/>
    <col min="15" max="15" width="16.7109375" customWidth="1"/>
    <col min="16" max="16" width="12.7109375" customWidth="1"/>
    <col min="17" max="17" width="11.5703125" customWidth="1"/>
    <col min="18" max="18" width="17.7109375" customWidth="1"/>
  </cols>
  <sheetData>
    <row r="1" spans="1:8" x14ac:dyDescent="0.25">
      <c r="A1" s="14" t="s">
        <v>126</v>
      </c>
      <c r="B1" s="15"/>
      <c r="C1" s="15"/>
      <c r="D1" s="15"/>
      <c r="E1" s="15"/>
      <c r="F1" s="15"/>
      <c r="G1" s="10" t="s">
        <v>1</v>
      </c>
    </row>
    <row r="2" spans="1:8" x14ac:dyDescent="0.25">
      <c r="A2" s="15"/>
      <c r="B2" s="15"/>
      <c r="C2" s="15"/>
      <c r="D2" s="15"/>
      <c r="E2" s="15"/>
      <c r="F2" s="15"/>
    </row>
    <row r="3" spans="1:8" x14ac:dyDescent="0.25">
      <c r="A3" s="82"/>
      <c r="B3" s="83"/>
      <c r="C3" s="242" t="s">
        <v>127</v>
      </c>
      <c r="D3" s="242"/>
      <c r="E3" s="242"/>
      <c r="F3" s="242"/>
      <c r="G3" s="242"/>
    </row>
    <row r="4" spans="1:8" x14ac:dyDescent="0.25">
      <c r="A4" s="87"/>
      <c r="B4" s="88"/>
      <c r="C4" s="89" t="s">
        <v>128</v>
      </c>
      <c r="D4" s="89" t="s">
        <v>129</v>
      </c>
      <c r="E4" s="89" t="s">
        <v>130</v>
      </c>
      <c r="F4" s="89" t="s">
        <v>128</v>
      </c>
      <c r="G4" s="90" t="s">
        <v>78</v>
      </c>
    </row>
    <row r="5" spans="1:8" ht="15" customHeight="1" x14ac:dyDescent="0.25">
      <c r="A5" s="82"/>
      <c r="B5" s="83"/>
      <c r="C5" s="91" t="s">
        <v>131</v>
      </c>
      <c r="D5" s="91" t="s">
        <v>132</v>
      </c>
      <c r="E5" s="90" t="s">
        <v>133</v>
      </c>
      <c r="F5" s="90" t="s">
        <v>134</v>
      </c>
      <c r="G5" s="90"/>
    </row>
    <row r="6" spans="1:8" x14ac:dyDescent="0.25">
      <c r="A6" s="239" t="s">
        <v>135</v>
      </c>
      <c r="B6" s="239"/>
      <c r="C6" s="92">
        <v>1248</v>
      </c>
      <c r="D6" s="85">
        <v>1540</v>
      </c>
      <c r="E6" s="45">
        <v>374</v>
      </c>
      <c r="F6" s="45">
        <v>9</v>
      </c>
      <c r="G6" s="93">
        <f t="shared" ref="G6:G11" si="0">SUM(C6:F6)</f>
        <v>3171</v>
      </c>
      <c r="H6" t="s">
        <v>136</v>
      </c>
    </row>
    <row r="7" spans="1:8" x14ac:dyDescent="0.25">
      <c r="A7" s="94" t="s">
        <v>137</v>
      </c>
      <c r="B7" s="95"/>
      <c r="C7" s="92">
        <v>1029</v>
      </c>
      <c r="D7" s="85">
        <v>670</v>
      </c>
      <c r="E7" s="45">
        <v>70</v>
      </c>
      <c r="F7" s="45">
        <v>5</v>
      </c>
      <c r="G7" s="93">
        <f t="shared" si="0"/>
        <v>1774</v>
      </c>
    </row>
    <row r="8" spans="1:8" x14ac:dyDescent="0.25">
      <c r="A8" s="239" t="s">
        <v>138</v>
      </c>
      <c r="B8" s="239"/>
      <c r="C8" s="45">
        <v>35</v>
      </c>
      <c r="D8" s="85">
        <v>19</v>
      </c>
      <c r="E8" s="45">
        <v>9</v>
      </c>
      <c r="F8" s="45">
        <v>4</v>
      </c>
      <c r="G8" s="93">
        <f t="shared" si="0"/>
        <v>67</v>
      </c>
    </row>
    <row r="9" spans="1:8" ht="14.25" customHeight="1" x14ac:dyDescent="0.25">
      <c r="A9" s="94" t="s">
        <v>139</v>
      </c>
      <c r="B9" s="95"/>
      <c r="C9" s="45">
        <v>13566468</v>
      </c>
      <c r="D9" s="85">
        <v>32591231.699999999</v>
      </c>
      <c r="E9" s="45">
        <v>4616634</v>
      </c>
      <c r="F9" s="96">
        <v>293580</v>
      </c>
      <c r="G9" s="93">
        <f t="shared" si="0"/>
        <v>51067913.700000003</v>
      </c>
    </row>
    <row r="10" spans="1:8" x14ac:dyDescent="0.25">
      <c r="A10" s="239" t="s">
        <v>140</v>
      </c>
      <c r="B10" s="239"/>
      <c r="C10" s="45">
        <v>2187868</v>
      </c>
      <c r="D10" s="85">
        <v>3871000</v>
      </c>
      <c r="E10" s="45">
        <v>490951</v>
      </c>
      <c r="F10" s="96">
        <v>70718</v>
      </c>
      <c r="G10" s="93">
        <f t="shared" si="0"/>
        <v>6620537</v>
      </c>
    </row>
    <row r="11" spans="1:8" x14ac:dyDescent="0.25">
      <c r="A11" s="240" t="s">
        <v>141</v>
      </c>
      <c r="B11" s="240"/>
      <c r="C11" s="45">
        <v>1745901</v>
      </c>
      <c r="D11" s="85">
        <v>3606706.36</v>
      </c>
      <c r="E11" s="96">
        <v>459801.54</v>
      </c>
      <c r="F11" s="97">
        <v>39664.5</v>
      </c>
      <c r="G11" s="93">
        <f t="shared" si="0"/>
        <v>5852073.3999999994</v>
      </c>
    </row>
    <row r="13" spans="1:8" ht="19.5" customHeight="1" x14ac:dyDescent="0.25">
      <c r="A13" s="241" t="s">
        <v>71</v>
      </c>
      <c r="B13" s="241"/>
      <c r="C13" s="98">
        <v>10475406</v>
      </c>
      <c r="D13" s="99">
        <v>22657264.68</v>
      </c>
      <c r="E13" s="100">
        <v>3218610.81</v>
      </c>
      <c r="F13" s="98">
        <v>443781.52</v>
      </c>
      <c r="G13" s="98">
        <f>SUM(C13:F13)</f>
        <v>36795063.010000005</v>
      </c>
    </row>
    <row r="14" spans="1:8" ht="19.5" customHeight="1" x14ac:dyDescent="0.25">
      <c r="A14" s="239" t="s">
        <v>143</v>
      </c>
      <c r="B14" s="239"/>
      <c r="C14" s="98">
        <f>C13/C11</f>
        <v>6</v>
      </c>
      <c r="D14" s="98">
        <f>D13/D11</f>
        <v>6.2819820685374568</v>
      </c>
      <c r="E14" s="101">
        <f>E13/E11</f>
        <v>7.0000000652455405</v>
      </c>
      <c r="F14" s="98">
        <f>F13/F11</f>
        <v>11.188380541794301</v>
      </c>
    </row>
    <row r="16" spans="1:8" x14ac:dyDescent="0.25">
      <c r="C16" s="237" t="s">
        <v>144</v>
      </c>
      <c r="D16" s="237"/>
      <c r="E16" s="237"/>
      <c r="F16" s="237"/>
      <c r="G16" s="237"/>
    </row>
    <row r="17" spans="1:18" x14ac:dyDescent="0.25">
      <c r="C17" s="17" t="s">
        <v>74</v>
      </c>
      <c r="D17" s="17" t="s">
        <v>75</v>
      </c>
      <c r="E17" s="17" t="s">
        <v>76</v>
      </c>
      <c r="F17" s="17" t="s">
        <v>77</v>
      </c>
      <c r="G17" s="17" t="s">
        <v>37</v>
      </c>
    </row>
    <row r="18" spans="1:18" x14ac:dyDescent="0.25">
      <c r="A18" s="233" t="s">
        <v>135</v>
      </c>
      <c r="B18" s="233"/>
      <c r="C18" s="103">
        <v>414</v>
      </c>
      <c r="D18">
        <v>482</v>
      </c>
      <c r="E18">
        <v>15</v>
      </c>
      <c r="F18">
        <v>337</v>
      </c>
      <c r="G18" s="92">
        <f t="shared" ref="G18:G23" si="1">SUM(C18:F18)</f>
        <v>1248</v>
      </c>
    </row>
    <row r="19" spans="1:18" x14ac:dyDescent="0.25">
      <c r="A19" s="104" t="s">
        <v>137</v>
      </c>
      <c r="B19" s="102"/>
      <c r="C19" s="103">
        <v>345</v>
      </c>
      <c r="D19">
        <v>416</v>
      </c>
      <c r="E19">
        <v>7</v>
      </c>
      <c r="F19">
        <v>261</v>
      </c>
      <c r="G19" s="92">
        <f t="shared" si="1"/>
        <v>1029</v>
      </c>
    </row>
    <row r="20" spans="1:18" x14ac:dyDescent="0.25">
      <c r="A20" s="233" t="s">
        <v>138</v>
      </c>
      <c r="B20" s="233"/>
      <c r="C20" s="103">
        <v>14</v>
      </c>
      <c r="D20">
        <v>12</v>
      </c>
      <c r="E20">
        <v>3</v>
      </c>
      <c r="F20">
        <v>6</v>
      </c>
      <c r="G20" s="92">
        <f t="shared" si="1"/>
        <v>35</v>
      </c>
    </row>
    <row r="21" spans="1:18" x14ac:dyDescent="0.25">
      <c r="A21" s="104" t="s">
        <v>139</v>
      </c>
      <c r="B21" s="104"/>
      <c r="C21" s="105">
        <v>9010127</v>
      </c>
      <c r="D21" s="106">
        <v>3174020</v>
      </c>
      <c r="E21" s="106">
        <v>26170</v>
      </c>
      <c r="F21" s="106">
        <v>1356151</v>
      </c>
      <c r="G21" s="92">
        <f t="shared" si="1"/>
        <v>13566468</v>
      </c>
    </row>
    <row r="22" spans="1:18" x14ac:dyDescent="0.25">
      <c r="A22" s="228" t="s">
        <v>140</v>
      </c>
      <c r="B22" s="228"/>
      <c r="C22" s="105">
        <v>1450139</v>
      </c>
      <c r="D22" s="106">
        <v>538352</v>
      </c>
      <c r="E22" s="106">
        <v>3205</v>
      </c>
      <c r="F22" s="106">
        <v>196172</v>
      </c>
      <c r="G22" s="92">
        <f t="shared" si="1"/>
        <v>2187868</v>
      </c>
    </row>
    <row r="23" spans="1:18" x14ac:dyDescent="0.25">
      <c r="A23" s="228" t="s">
        <v>141</v>
      </c>
      <c r="B23" s="228"/>
      <c r="C23" s="105">
        <v>1175759</v>
      </c>
      <c r="D23" s="106">
        <v>408883</v>
      </c>
      <c r="E23" s="106">
        <v>2806</v>
      </c>
      <c r="F23" s="106">
        <v>158453</v>
      </c>
      <c r="G23" s="92">
        <f t="shared" si="1"/>
        <v>1745901</v>
      </c>
    </row>
    <row r="25" spans="1:18" x14ac:dyDescent="0.25">
      <c r="C25" s="237" t="s">
        <v>145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</row>
    <row r="26" spans="1:18" ht="15" customHeight="1" x14ac:dyDescent="0.25">
      <c r="C26" s="238" t="s">
        <v>74</v>
      </c>
      <c r="D26" s="238"/>
      <c r="E26" s="238"/>
      <c r="F26" s="238"/>
      <c r="G26" s="238" t="s">
        <v>75</v>
      </c>
      <c r="H26" s="238"/>
      <c r="I26" s="238"/>
      <c r="J26" s="238"/>
      <c r="K26" s="238" t="s">
        <v>77</v>
      </c>
      <c r="L26" s="238"/>
      <c r="M26" s="238"/>
      <c r="N26" s="238"/>
      <c r="O26" s="238" t="s">
        <v>37</v>
      </c>
      <c r="P26" s="238"/>
      <c r="Q26" s="238"/>
      <c r="R26" s="238"/>
    </row>
    <row r="27" spans="1:18" x14ac:dyDescent="0.25">
      <c r="A27" s="233" t="s">
        <v>135</v>
      </c>
      <c r="B27" s="233"/>
      <c r="C27" s="230">
        <v>439</v>
      </c>
      <c r="D27" s="230"/>
      <c r="E27" s="230"/>
      <c r="F27" s="230"/>
      <c r="G27" s="231">
        <v>433</v>
      </c>
      <c r="H27" s="231"/>
      <c r="I27" s="231"/>
      <c r="J27" s="231"/>
      <c r="K27" s="231">
        <v>668</v>
      </c>
      <c r="L27" s="231"/>
      <c r="M27" s="231"/>
      <c r="N27" s="231"/>
      <c r="O27" s="232">
        <f>SUM(C27:M27)</f>
        <v>1540</v>
      </c>
      <c r="P27" s="232"/>
      <c r="Q27" s="232"/>
      <c r="R27" s="232"/>
    </row>
    <row r="28" spans="1:18" x14ac:dyDescent="0.25">
      <c r="A28" s="104" t="s">
        <v>137</v>
      </c>
      <c r="B28" s="102"/>
      <c r="C28" s="230">
        <v>160</v>
      </c>
      <c r="D28" s="230"/>
      <c r="E28" s="230"/>
      <c r="F28" s="230"/>
      <c r="G28" s="231">
        <v>307</v>
      </c>
      <c r="H28" s="231"/>
      <c r="I28" s="231"/>
      <c r="J28" s="231"/>
      <c r="K28" s="231">
        <v>203</v>
      </c>
      <c r="L28" s="231"/>
      <c r="M28" s="231"/>
      <c r="N28" s="231"/>
      <c r="O28" s="232">
        <f>SUM(C28:M28)</f>
        <v>670</v>
      </c>
      <c r="P28" s="232"/>
      <c r="Q28" s="232"/>
      <c r="R28" s="232"/>
    </row>
    <row r="29" spans="1:18" x14ac:dyDescent="0.25">
      <c r="A29" s="233" t="s">
        <v>138</v>
      </c>
      <c r="B29" s="233"/>
      <c r="C29" s="230">
        <v>9</v>
      </c>
      <c r="D29" s="230"/>
      <c r="E29" s="230"/>
      <c r="F29" s="230"/>
      <c r="G29" s="231">
        <v>6</v>
      </c>
      <c r="H29" s="231"/>
      <c r="I29" s="231"/>
      <c r="J29" s="231"/>
      <c r="K29" s="231">
        <v>4</v>
      </c>
      <c r="L29" s="231"/>
      <c r="M29" s="231"/>
      <c r="N29" s="231"/>
      <c r="O29" s="232">
        <f>SUM(C29:M29)</f>
        <v>19</v>
      </c>
      <c r="P29" s="232"/>
      <c r="Q29" s="232"/>
      <c r="R29" s="232"/>
    </row>
    <row r="30" spans="1:18" x14ac:dyDescent="0.25">
      <c r="A30" s="233" t="s">
        <v>139</v>
      </c>
      <c r="B30" s="233"/>
      <c r="C30" s="234">
        <v>26218371.598328002</v>
      </c>
      <c r="D30" s="234"/>
      <c r="E30" s="234"/>
      <c r="F30" s="234"/>
      <c r="G30" s="235">
        <v>1497299.94038039</v>
      </c>
      <c r="H30" s="235"/>
      <c r="I30" s="235"/>
      <c r="J30" s="235"/>
      <c r="K30" s="235">
        <v>4875560.1612916104</v>
      </c>
      <c r="L30" s="235"/>
      <c r="M30" s="235"/>
      <c r="N30" s="235"/>
      <c r="O30" s="236">
        <f>SUM(C30:N30)</f>
        <v>32591231.700000003</v>
      </c>
      <c r="P30" s="236"/>
      <c r="Q30" s="236"/>
      <c r="R30" s="236"/>
    </row>
    <row r="31" spans="1:18" ht="25.5" x14ac:dyDescent="0.25">
      <c r="A31" s="108" t="s">
        <v>146</v>
      </c>
      <c r="B31" s="109"/>
      <c r="C31" s="110" t="s">
        <v>147</v>
      </c>
      <c r="D31" s="110" t="s">
        <v>148</v>
      </c>
      <c r="E31" s="110" t="s">
        <v>149</v>
      </c>
      <c r="F31" s="110" t="s">
        <v>37</v>
      </c>
      <c r="G31" s="110" t="s">
        <v>147</v>
      </c>
      <c r="H31" s="110" t="s">
        <v>148</v>
      </c>
      <c r="I31" s="110" t="s">
        <v>149</v>
      </c>
      <c r="J31" s="110" t="s">
        <v>37</v>
      </c>
      <c r="K31" s="110" t="s">
        <v>147</v>
      </c>
      <c r="L31" s="110" t="s">
        <v>148</v>
      </c>
      <c r="M31" s="110" t="s">
        <v>149</v>
      </c>
      <c r="N31" s="110" t="s">
        <v>37</v>
      </c>
      <c r="O31" s="110" t="s">
        <v>147</v>
      </c>
      <c r="P31" s="110" t="s">
        <v>148</v>
      </c>
      <c r="Q31" s="110" t="s">
        <v>149</v>
      </c>
      <c r="R31" s="110" t="s">
        <v>37</v>
      </c>
    </row>
    <row r="32" spans="1:18" x14ac:dyDescent="0.25">
      <c r="A32" s="228" t="s">
        <v>140</v>
      </c>
      <c r="B32" s="228"/>
      <c r="C32" s="111">
        <v>3086528</v>
      </c>
      <c r="D32" s="111"/>
      <c r="E32" s="111">
        <v>14472</v>
      </c>
      <c r="F32" s="112">
        <f>SUM(C32:E32)</f>
        <v>3101000</v>
      </c>
      <c r="G32" s="111">
        <v>182120</v>
      </c>
      <c r="H32" s="111"/>
      <c r="I32" s="111">
        <v>16880</v>
      </c>
      <c r="J32" s="112">
        <f>SUM(G32:I32)</f>
        <v>199000</v>
      </c>
      <c r="K32" s="111">
        <v>571000</v>
      </c>
      <c r="L32" s="111"/>
      <c r="M32" s="111"/>
      <c r="N32" s="112">
        <f>SUM(K32:M32)</f>
        <v>571000</v>
      </c>
      <c r="O32" s="111">
        <f t="shared" ref="O32:Q33" si="2">C32+G32+K32</f>
        <v>3839648</v>
      </c>
      <c r="P32" s="111">
        <f t="shared" si="2"/>
        <v>0</v>
      </c>
      <c r="Q32" s="111">
        <f t="shared" si="2"/>
        <v>31352</v>
      </c>
      <c r="R32" s="112">
        <f>SUM(O32:Q32)</f>
        <v>3871000</v>
      </c>
    </row>
    <row r="33" spans="1:18" x14ac:dyDescent="0.25">
      <c r="A33" s="104" t="s">
        <v>141</v>
      </c>
      <c r="B33" s="104"/>
      <c r="C33" s="111">
        <v>2899336</v>
      </c>
      <c r="D33" s="111"/>
      <c r="E33" s="111">
        <v>5421</v>
      </c>
      <c r="F33" s="112">
        <f>SUM(C33:E33)</f>
        <v>2904757</v>
      </c>
      <c r="G33" s="111">
        <v>153633.60000000001</v>
      </c>
      <c r="H33" s="111"/>
      <c r="I33" s="111">
        <v>7476</v>
      </c>
      <c r="J33" s="112">
        <f>SUM(G33:I33)</f>
        <v>161109.6</v>
      </c>
      <c r="K33" s="111">
        <v>540840</v>
      </c>
      <c r="L33" s="111"/>
      <c r="M33" s="111"/>
      <c r="N33" s="112">
        <f>SUM(K33:M33)</f>
        <v>540840</v>
      </c>
      <c r="O33" s="111">
        <f t="shared" si="2"/>
        <v>3593809.6</v>
      </c>
      <c r="P33" s="111">
        <f t="shared" si="2"/>
        <v>0</v>
      </c>
      <c r="Q33" s="111">
        <f t="shared" si="2"/>
        <v>12897</v>
      </c>
      <c r="R33" s="112">
        <f>SUM(O33:Q33)</f>
        <v>3606706.6</v>
      </c>
    </row>
    <row r="36" spans="1:18" x14ac:dyDescent="0.25">
      <c r="C36" s="229" t="s">
        <v>150</v>
      </c>
      <c r="D36" s="229"/>
      <c r="E36" s="229"/>
    </row>
    <row r="37" spans="1:18" x14ac:dyDescent="0.25">
      <c r="C37" s="17" t="s">
        <v>151</v>
      </c>
      <c r="D37" s="17" t="s">
        <v>152</v>
      </c>
      <c r="E37" s="17" t="s">
        <v>37</v>
      </c>
    </row>
    <row r="38" spans="1:18" x14ac:dyDescent="0.25">
      <c r="A38" s="228" t="s">
        <v>140</v>
      </c>
      <c r="B38" s="228"/>
      <c r="C38" s="105">
        <v>69536</v>
      </c>
      <c r="D38" s="105">
        <v>1182</v>
      </c>
      <c r="E38" s="105">
        <f>SUM(C38:D38)</f>
        <v>70718</v>
      </c>
    </row>
    <row r="39" spans="1:18" x14ac:dyDescent="0.25">
      <c r="A39" s="228" t="s">
        <v>141</v>
      </c>
      <c r="B39" s="228"/>
      <c r="C39" s="105">
        <v>37298.5</v>
      </c>
      <c r="D39" s="105">
        <v>2366</v>
      </c>
      <c r="E39" s="105">
        <f>SUM(C39:D39)</f>
        <v>39664.5</v>
      </c>
    </row>
  </sheetData>
  <mergeCells count="40">
    <mergeCell ref="C3:G3"/>
    <mergeCell ref="A6:B6"/>
    <mergeCell ref="A8:B8"/>
    <mergeCell ref="A10:B10"/>
    <mergeCell ref="A11:B11"/>
    <mergeCell ref="A13:B13"/>
    <mergeCell ref="A14:B14"/>
    <mergeCell ref="C16:G16"/>
    <mergeCell ref="A18:B18"/>
    <mergeCell ref="A20:B20"/>
    <mergeCell ref="A22:B22"/>
    <mergeCell ref="A23:B23"/>
    <mergeCell ref="C25:R25"/>
    <mergeCell ref="C26:F26"/>
    <mergeCell ref="G26:J26"/>
    <mergeCell ref="K26:N26"/>
    <mergeCell ref="O26:R26"/>
    <mergeCell ref="A27:B27"/>
    <mergeCell ref="C27:F27"/>
    <mergeCell ref="G27:J27"/>
    <mergeCell ref="K27:N27"/>
    <mergeCell ref="O27:R27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A30:B30"/>
    <mergeCell ref="C30:F30"/>
    <mergeCell ref="G30:J30"/>
    <mergeCell ref="K30:N30"/>
    <mergeCell ref="O30:R30"/>
    <mergeCell ref="A32:B32"/>
    <mergeCell ref="C36:E36"/>
    <mergeCell ref="A38:B38"/>
    <mergeCell ref="A39:B39"/>
  </mergeCells>
  <hyperlinks>
    <hyperlink ref="G1" location="Indice!A1" display="INDICE" xr:uid="{00000000-0004-0000-0800-000000000000}"/>
  </hyperlink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21</vt:i4>
      </vt:variant>
    </vt:vector>
  </HeadingPairs>
  <TitlesOfParts>
    <vt:vector size="21" baseType="lpstr">
      <vt:lpstr>Indice</vt:lpstr>
      <vt:lpstr>V.E.Estimado</vt:lpstr>
      <vt:lpstr>Viños</vt:lpstr>
      <vt:lpstr>Augardentes e licores</vt:lpstr>
      <vt:lpstr>Pataca</vt:lpstr>
      <vt:lpstr>Tenreira</vt:lpstr>
      <vt:lpstr>Vaca e Boi</vt:lpstr>
      <vt:lpstr>Lacón</vt:lpstr>
      <vt:lpstr>Queixos</vt:lpstr>
      <vt:lpstr>Mel</vt:lpstr>
      <vt:lpstr>Agricultura ecolóxica</vt:lpstr>
      <vt:lpstr>Pan</vt:lpstr>
      <vt:lpstr>Faba de Lourenzá</vt:lpstr>
      <vt:lpstr>Grelos de Galicia</vt:lpstr>
      <vt:lpstr>Castaña de Galicia</vt:lpstr>
      <vt:lpstr>Pemento de Herbón</vt:lpstr>
      <vt:lpstr>Pemento do Couto</vt:lpstr>
      <vt:lpstr>Pemento da Arnoia</vt:lpstr>
      <vt:lpstr>Pemento Mougán</vt:lpstr>
      <vt:lpstr>Pemento de Oímbra</vt:lpstr>
      <vt:lpstr>Tarta de 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Oscar G.</cp:lastModifiedBy>
  <cp:revision>2</cp:revision>
  <cp:lastPrinted>2018-03-05T18:37:18Z</cp:lastPrinted>
  <dcterms:created xsi:type="dcterms:W3CDTF">2017-12-02T17:40:51Z</dcterms:created>
  <dcterms:modified xsi:type="dcterms:W3CDTF">2021-10-08T10:38:03Z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